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675" yWindow="420" windowWidth="6525" windowHeight="7710" tabRatio="934" firstSheet="8" activeTab="17"/>
  </bookViews>
  <sheets>
    <sheet name="5U Rally Cap Teams" sheetId="57" state="hidden" r:id="rId1"/>
    <sheet name="2019 5U G" sheetId="79" r:id="rId2"/>
    <sheet name="2019 5U SE" sheetId="82" state="hidden" r:id="rId3"/>
    <sheet name="2019 5U Teams" sheetId="80" r:id="rId4"/>
    <sheet name="2019 7U G" sheetId="75" r:id="rId5"/>
    <sheet name="2019 7U G SE" sheetId="78" r:id="rId6"/>
    <sheet name="2019 7U Teams" sheetId="76" r:id="rId7"/>
    <sheet name="2019 PW A P" sheetId="52" r:id="rId8"/>
    <sheet name="2019 PW A G" sheetId="54" r:id="rId9"/>
    <sheet name="2019 PW A G Ggle" sheetId="81" r:id="rId10"/>
    <sheet name="2019 PW A P SE" sheetId="70" state="hidden" r:id="rId11"/>
    <sheet name="2019 PW A G SE" sheetId="68" state="hidden" r:id="rId12"/>
    <sheet name="2019 PW A P Tsnap" sheetId="65" r:id="rId13"/>
    <sheet name="2019 PW A G Tsnap" sheetId="66" r:id="rId14"/>
    <sheet name="2019 PW A Teams" sheetId="53" r:id="rId15"/>
    <sheet name="2019 PW A Assignr" sheetId="58" r:id="rId16"/>
    <sheet name="2019 Tad Y1 P" sheetId="41" r:id="rId17"/>
    <sheet name="2019 Tad Y1 G" sheetId="46" r:id="rId18"/>
    <sheet name="2019 Tad Y1 P SE" sheetId="71" state="hidden" r:id="rId19"/>
    <sheet name="2019 Tad Y2 P SE" sheetId="72" state="hidden" r:id="rId20"/>
    <sheet name="2019 Tad Y1 G SE" sheetId="73" state="hidden" r:id="rId21"/>
    <sheet name="2019 Tad Y2 G SE" sheetId="74" state="hidden" r:id="rId22"/>
    <sheet name="2019 Tad Y1 P Tsnap" sheetId="61" r:id="rId23"/>
    <sheet name="2019 Tad Y1 G Tsnap" sheetId="62" r:id="rId24"/>
    <sheet name="2019 Tad Y2 P" sheetId="44" r:id="rId25"/>
    <sheet name="2019 Tad Y2 G" sheetId="47" r:id="rId26"/>
    <sheet name="2019 Tad Y2 P Tsnap" sheetId="64" r:id="rId27"/>
    <sheet name="2019 Tad Y2 G Tsnap" sheetId="63" r:id="rId28"/>
    <sheet name="2019 Tad Teams" sheetId="8" r:id="rId29"/>
    <sheet name="2019 Mos P" sheetId="36" r:id="rId30"/>
    <sheet name="2019 Mos G" sheetId="37" r:id="rId31"/>
    <sheet name="2019 Mos P SE" sheetId="69" state="hidden" r:id="rId32"/>
    <sheet name="2019 Mos G SE" sheetId="67" state="hidden" r:id="rId33"/>
    <sheet name="2019 Mos P Tsnap" sheetId="60" r:id="rId34"/>
    <sheet name="2019 Mos G Tsnap" sheetId="59" r:id="rId35"/>
    <sheet name="2019 Mos G Assignr" sheetId="40" state="hidden" r:id="rId36"/>
    <sheet name="2019 Mos Teams" sheetId="42" r:id="rId37"/>
  </sheets>
  <definedNames>
    <definedName name="_xlnm._FilterDatabase" localSheetId="1" hidden="1">'2019 5U G'!$B$3:$N$169</definedName>
    <definedName name="_xlnm._FilterDatabase" localSheetId="30" hidden="1">'2019 Mos G'!$B$4:$K$109</definedName>
    <definedName name="_xlnm._FilterDatabase" localSheetId="34" hidden="1">'2019 Mos G Tsnap'!$A$4:$U$109</definedName>
    <definedName name="_xlnm._FilterDatabase" localSheetId="29" hidden="1">'2019 Mos P'!$B$4:$H$222</definedName>
    <definedName name="_xlnm._FilterDatabase" localSheetId="33" hidden="1">'2019 Mos P Tsnap'!$A$4:$R$222</definedName>
    <definedName name="_xlnm._FilterDatabase" localSheetId="8" hidden="1">'2019 PW A G'!$B$4:$K$60</definedName>
    <definedName name="_xlnm._FilterDatabase" localSheetId="13" hidden="1">'2019 PW A G Tsnap'!$A$4:$U$5</definedName>
    <definedName name="_xlnm._FilterDatabase" localSheetId="7" hidden="1">'2019 PW A P'!$B$4:$H$108</definedName>
    <definedName name="_xlnm._FilterDatabase" localSheetId="12" hidden="1">'2019 PW A P Tsnap'!$A$4:$R$5</definedName>
    <definedName name="_xlnm._FilterDatabase" localSheetId="17" hidden="1">'2019 Tad Y1 G'!$B$4:$K$55</definedName>
    <definedName name="_xlnm._FilterDatabase" localSheetId="23" hidden="1">'2019 Tad Y1 G Tsnap'!$A$4:$U$55</definedName>
    <definedName name="_xlnm._FilterDatabase" localSheetId="16" hidden="1">'2019 Tad Y1 P'!$B$4:$H$76</definedName>
    <definedName name="_xlnm._FilterDatabase" localSheetId="22" hidden="1">'2019 Tad Y1 P Tsnap'!$A$4:$R$5</definedName>
    <definedName name="_xlnm._FilterDatabase" localSheetId="25" hidden="1">'2019 Tad Y2 G'!$B$4:$K$54</definedName>
    <definedName name="_xlnm._FilterDatabase" localSheetId="27" hidden="1">'2019 Tad Y2 G Tsnap'!$A$4:$U$5</definedName>
    <definedName name="_xlnm._FilterDatabase" localSheetId="24" hidden="1">'2019 Tad Y2 P'!$B$4:$H$114</definedName>
    <definedName name="_xlnm._FilterDatabase" localSheetId="26" hidden="1">'2019 Tad Y2 P Tsnap'!$A$4:$R$5</definedName>
  </definedNames>
  <calcPr calcId="145621"/>
</workbook>
</file>

<file path=xl/calcChain.xml><?xml version="1.0" encoding="utf-8"?>
<calcChain xmlns="http://schemas.openxmlformats.org/spreadsheetml/2006/main">
  <c r="B10" i="80" l="1"/>
  <c r="B11" i="80"/>
  <c r="M169" i="82" s="1"/>
  <c r="B9" i="80"/>
  <c r="B8" i="80"/>
  <c r="B7" i="80"/>
  <c r="M165" i="82" s="1"/>
  <c r="B6" i="80"/>
  <c r="B5" i="80"/>
  <c r="M168" i="82" s="1"/>
  <c r="B4" i="80"/>
  <c r="B3" i="80"/>
  <c r="G169" i="82"/>
  <c r="E169" i="82"/>
  <c r="D169" i="82"/>
  <c r="B169" i="82"/>
  <c r="A169" i="82"/>
  <c r="C169" i="82" s="1"/>
  <c r="G168" i="82"/>
  <c r="E168" i="82"/>
  <c r="D168" i="82"/>
  <c r="B168" i="82"/>
  <c r="A168" i="82"/>
  <c r="C168" i="82" s="1"/>
  <c r="M167" i="82"/>
  <c r="G167" i="82"/>
  <c r="E167" i="82"/>
  <c r="D167" i="82"/>
  <c r="B167" i="82"/>
  <c r="A167" i="82"/>
  <c r="C167" i="82" s="1"/>
  <c r="M166" i="82"/>
  <c r="G166" i="82"/>
  <c r="E166" i="82"/>
  <c r="D166" i="82"/>
  <c r="B166" i="82"/>
  <c r="A166" i="82"/>
  <c r="C166" i="82" s="1"/>
  <c r="G165" i="82"/>
  <c r="E165" i="82"/>
  <c r="D165" i="82"/>
  <c r="B165" i="82"/>
  <c r="A165" i="82"/>
  <c r="C165" i="82" s="1"/>
  <c r="M164" i="82"/>
  <c r="G164" i="82"/>
  <c r="E164" i="82"/>
  <c r="D164" i="82"/>
  <c r="B164" i="82"/>
  <c r="A164" i="82"/>
  <c r="C164" i="82" s="1"/>
  <c r="M163" i="82"/>
  <c r="G163" i="82"/>
  <c r="E163" i="82"/>
  <c r="D163" i="82"/>
  <c r="B163" i="82"/>
  <c r="A163" i="82"/>
  <c r="C163" i="82" s="1"/>
  <c r="M162" i="82"/>
  <c r="G162" i="82"/>
  <c r="E162" i="82"/>
  <c r="D162" i="82"/>
  <c r="B162" i="82"/>
  <c r="A162" i="82"/>
  <c r="C162" i="82" s="1"/>
  <c r="M161" i="82"/>
  <c r="G161" i="82"/>
  <c r="E161" i="82"/>
  <c r="D161" i="82"/>
  <c r="B161" i="82"/>
  <c r="A161" i="82"/>
  <c r="C161" i="82" s="1"/>
  <c r="M160" i="82"/>
  <c r="G160" i="82"/>
  <c r="E160" i="82"/>
  <c r="D160" i="82"/>
  <c r="B160" i="82"/>
  <c r="A160" i="82"/>
  <c r="C160" i="82" s="1"/>
  <c r="M159" i="82"/>
  <c r="G159" i="82"/>
  <c r="E159" i="82"/>
  <c r="D159" i="82"/>
  <c r="B159" i="82"/>
  <c r="A159" i="82"/>
  <c r="C159" i="82" s="1"/>
  <c r="M158" i="82"/>
  <c r="G158" i="82"/>
  <c r="E158" i="82"/>
  <c r="D158" i="82"/>
  <c r="B158" i="82"/>
  <c r="A158" i="82"/>
  <c r="C158" i="82" s="1"/>
  <c r="M157" i="82"/>
  <c r="G157" i="82"/>
  <c r="E157" i="82"/>
  <c r="D157" i="82"/>
  <c r="B157" i="82"/>
  <c r="A157" i="82"/>
  <c r="C157" i="82" s="1"/>
  <c r="M156" i="82"/>
  <c r="G156" i="82"/>
  <c r="E156" i="82"/>
  <c r="D156" i="82"/>
  <c r="B156" i="82"/>
  <c r="A156" i="82"/>
  <c r="C156" i="82" s="1"/>
  <c r="M155" i="82"/>
  <c r="G155" i="82"/>
  <c r="E155" i="82"/>
  <c r="D155" i="82"/>
  <c r="B155" i="82"/>
  <c r="A155" i="82"/>
  <c r="C155" i="82" s="1"/>
  <c r="M154" i="82"/>
  <c r="G154" i="82"/>
  <c r="E154" i="82"/>
  <c r="D154" i="82"/>
  <c r="B154" i="82"/>
  <c r="A154" i="82"/>
  <c r="C154" i="82" s="1"/>
  <c r="M153" i="82"/>
  <c r="G153" i="82"/>
  <c r="E153" i="82"/>
  <c r="D153" i="82"/>
  <c r="B153" i="82"/>
  <c r="A153" i="82"/>
  <c r="C153" i="82" s="1"/>
  <c r="M152" i="82"/>
  <c r="G152" i="82"/>
  <c r="E152" i="82"/>
  <c r="D152" i="82"/>
  <c r="B152" i="82"/>
  <c r="A152" i="82"/>
  <c r="C152" i="82" s="1"/>
  <c r="M151" i="82"/>
  <c r="G151" i="82"/>
  <c r="E151" i="82"/>
  <c r="D151" i="82"/>
  <c r="B151" i="82"/>
  <c r="A151" i="82"/>
  <c r="C151" i="82" s="1"/>
  <c r="M150" i="82"/>
  <c r="G150" i="82"/>
  <c r="E150" i="82"/>
  <c r="D150" i="82"/>
  <c r="B150" i="82"/>
  <c r="A150" i="82"/>
  <c r="C150" i="82" s="1"/>
  <c r="M149" i="82"/>
  <c r="G149" i="82"/>
  <c r="E149" i="82"/>
  <c r="D149" i="82"/>
  <c r="B149" i="82"/>
  <c r="A149" i="82"/>
  <c r="C149" i="82" s="1"/>
  <c r="M148" i="82"/>
  <c r="G148" i="82"/>
  <c r="E148" i="82"/>
  <c r="D148" i="82"/>
  <c r="B148" i="82"/>
  <c r="A148" i="82"/>
  <c r="C148" i="82" s="1"/>
  <c r="M147" i="82"/>
  <c r="G147" i="82"/>
  <c r="E147" i="82"/>
  <c r="D147" i="82"/>
  <c r="B147" i="82"/>
  <c r="A147" i="82"/>
  <c r="C147" i="82" s="1"/>
  <c r="M146" i="82"/>
  <c r="G146" i="82"/>
  <c r="E146" i="82"/>
  <c r="D146" i="82"/>
  <c r="B146" i="82"/>
  <c r="A146" i="82"/>
  <c r="C146" i="82" s="1"/>
  <c r="M145" i="82"/>
  <c r="G145" i="82"/>
  <c r="E145" i="82"/>
  <c r="D145" i="82"/>
  <c r="B145" i="82"/>
  <c r="A145" i="82"/>
  <c r="C145" i="82" s="1"/>
  <c r="M144" i="82"/>
  <c r="G144" i="82"/>
  <c r="E144" i="82"/>
  <c r="D144" i="82"/>
  <c r="B144" i="82"/>
  <c r="A144" i="82"/>
  <c r="C144" i="82" s="1"/>
  <c r="M143" i="82"/>
  <c r="G143" i="82"/>
  <c r="E143" i="82"/>
  <c r="D143" i="82"/>
  <c r="B143" i="82"/>
  <c r="A143" i="82"/>
  <c r="C143" i="82" s="1"/>
  <c r="M142" i="82"/>
  <c r="G142" i="82"/>
  <c r="E142" i="82"/>
  <c r="D142" i="82"/>
  <c r="B142" i="82"/>
  <c r="A142" i="82"/>
  <c r="C142" i="82" s="1"/>
  <c r="M141" i="82"/>
  <c r="G141" i="82"/>
  <c r="E141" i="82"/>
  <c r="D141" i="82"/>
  <c r="B141" i="82"/>
  <c r="A141" i="82"/>
  <c r="C141" i="82" s="1"/>
  <c r="M140" i="82"/>
  <c r="G140" i="82"/>
  <c r="E140" i="82"/>
  <c r="D140" i="82"/>
  <c r="B140" i="82"/>
  <c r="A140" i="82"/>
  <c r="C140" i="82" s="1"/>
  <c r="M139" i="82"/>
  <c r="G139" i="82"/>
  <c r="E139" i="82"/>
  <c r="D139" i="82"/>
  <c r="B139" i="82"/>
  <c r="A139" i="82"/>
  <c r="C139" i="82" s="1"/>
  <c r="M138" i="82"/>
  <c r="G138" i="82"/>
  <c r="E138" i="82"/>
  <c r="D138" i="82"/>
  <c r="B138" i="82"/>
  <c r="A138" i="82"/>
  <c r="C138" i="82" s="1"/>
  <c r="M137" i="82"/>
  <c r="G137" i="82"/>
  <c r="E137" i="82"/>
  <c r="D137" i="82"/>
  <c r="B137" i="82"/>
  <c r="A137" i="82"/>
  <c r="C137" i="82" s="1"/>
  <c r="M136" i="82"/>
  <c r="G136" i="82"/>
  <c r="E136" i="82"/>
  <c r="D136" i="82"/>
  <c r="B136" i="82"/>
  <c r="A136" i="82"/>
  <c r="C136" i="82" s="1"/>
  <c r="M135" i="82"/>
  <c r="G135" i="82"/>
  <c r="E135" i="82"/>
  <c r="D135" i="82"/>
  <c r="B135" i="82"/>
  <c r="A135" i="82"/>
  <c r="C135" i="82" s="1"/>
  <c r="M134" i="82"/>
  <c r="G134" i="82"/>
  <c r="E134" i="82"/>
  <c r="D134" i="82"/>
  <c r="B134" i="82"/>
  <c r="A134" i="82"/>
  <c r="C134" i="82" s="1"/>
  <c r="M133" i="82"/>
  <c r="G133" i="82"/>
  <c r="E133" i="82"/>
  <c r="D133" i="82"/>
  <c r="B133" i="82"/>
  <c r="A133" i="82"/>
  <c r="C133" i="82" s="1"/>
  <c r="M132" i="82"/>
  <c r="G132" i="82"/>
  <c r="E132" i="82"/>
  <c r="D132" i="82"/>
  <c r="B132" i="82"/>
  <c r="A132" i="82"/>
  <c r="C132" i="82" s="1"/>
  <c r="M131" i="82"/>
  <c r="G131" i="82"/>
  <c r="E131" i="82"/>
  <c r="D131" i="82"/>
  <c r="B131" i="82"/>
  <c r="A131" i="82"/>
  <c r="C131" i="82" s="1"/>
  <c r="M130" i="82"/>
  <c r="G130" i="82"/>
  <c r="E130" i="82"/>
  <c r="D130" i="82"/>
  <c r="B130" i="82"/>
  <c r="A130" i="82"/>
  <c r="C130" i="82" s="1"/>
  <c r="M129" i="82"/>
  <c r="G129" i="82"/>
  <c r="E129" i="82"/>
  <c r="D129" i="82"/>
  <c r="B129" i="82"/>
  <c r="A129" i="82"/>
  <c r="C129" i="82" s="1"/>
  <c r="M128" i="82"/>
  <c r="G128" i="82"/>
  <c r="E128" i="82"/>
  <c r="D128" i="82"/>
  <c r="B128" i="82"/>
  <c r="A128" i="82"/>
  <c r="C128" i="82" s="1"/>
  <c r="M127" i="82"/>
  <c r="G127" i="82"/>
  <c r="E127" i="82"/>
  <c r="D127" i="82"/>
  <c r="B127" i="82"/>
  <c r="A127" i="82"/>
  <c r="C127" i="82" s="1"/>
  <c r="M126" i="82"/>
  <c r="G126" i="82"/>
  <c r="E126" i="82"/>
  <c r="D126" i="82"/>
  <c r="B126" i="82"/>
  <c r="A126" i="82"/>
  <c r="C126" i="82" s="1"/>
  <c r="M125" i="82"/>
  <c r="G125" i="82"/>
  <c r="E125" i="82"/>
  <c r="D125" i="82"/>
  <c r="B125" i="82"/>
  <c r="A125" i="82"/>
  <c r="C125" i="82" s="1"/>
  <c r="M124" i="82"/>
  <c r="G124" i="82"/>
  <c r="E124" i="82"/>
  <c r="D124" i="82"/>
  <c r="B124" i="82"/>
  <c r="A124" i="82"/>
  <c r="C124" i="82" s="1"/>
  <c r="M123" i="82"/>
  <c r="G123" i="82"/>
  <c r="E123" i="82"/>
  <c r="D123" i="82"/>
  <c r="B123" i="82"/>
  <c r="A123" i="82"/>
  <c r="C123" i="82" s="1"/>
  <c r="M122" i="82"/>
  <c r="G122" i="82"/>
  <c r="E122" i="82"/>
  <c r="D122" i="82"/>
  <c r="B122" i="82"/>
  <c r="A122" i="82"/>
  <c r="C122" i="82" s="1"/>
  <c r="M121" i="82"/>
  <c r="G121" i="82"/>
  <c r="E121" i="82"/>
  <c r="D121" i="82"/>
  <c r="B121" i="82"/>
  <c r="A121" i="82"/>
  <c r="C121" i="82" s="1"/>
  <c r="M120" i="82"/>
  <c r="G120" i="82"/>
  <c r="E120" i="82"/>
  <c r="D120" i="82"/>
  <c r="B120" i="82"/>
  <c r="A120" i="82"/>
  <c r="C120" i="82" s="1"/>
  <c r="M119" i="82"/>
  <c r="G119" i="82"/>
  <c r="E119" i="82"/>
  <c r="D119" i="82"/>
  <c r="B119" i="82"/>
  <c r="A119" i="82"/>
  <c r="C119" i="82" s="1"/>
  <c r="M118" i="82"/>
  <c r="G118" i="82"/>
  <c r="E118" i="82"/>
  <c r="D118" i="82"/>
  <c r="B118" i="82"/>
  <c r="A118" i="82"/>
  <c r="C118" i="82" s="1"/>
  <c r="M117" i="82"/>
  <c r="G117" i="82"/>
  <c r="E117" i="82"/>
  <c r="D117" i="82"/>
  <c r="B117" i="82"/>
  <c r="A117" i="82"/>
  <c r="C117" i="82" s="1"/>
  <c r="M116" i="82"/>
  <c r="G116" i="82"/>
  <c r="E116" i="82"/>
  <c r="D116" i="82"/>
  <c r="B116" i="82"/>
  <c r="A116" i="82"/>
  <c r="C116" i="82" s="1"/>
  <c r="M115" i="82"/>
  <c r="G115" i="82"/>
  <c r="E115" i="82"/>
  <c r="D115" i="82"/>
  <c r="B115" i="82"/>
  <c r="A115" i="82"/>
  <c r="C115" i="82" s="1"/>
  <c r="M114" i="82"/>
  <c r="G114" i="82"/>
  <c r="E114" i="82"/>
  <c r="D114" i="82"/>
  <c r="B114" i="82"/>
  <c r="A114" i="82"/>
  <c r="C114" i="82" s="1"/>
  <c r="M113" i="82"/>
  <c r="G113" i="82"/>
  <c r="E113" i="82"/>
  <c r="D113" i="82"/>
  <c r="B113" i="82"/>
  <c r="A113" i="82"/>
  <c r="C113" i="82" s="1"/>
  <c r="M112" i="82"/>
  <c r="G112" i="82"/>
  <c r="E112" i="82"/>
  <c r="D112" i="82"/>
  <c r="B112" i="82"/>
  <c r="A112" i="82"/>
  <c r="C112" i="82" s="1"/>
  <c r="M111" i="82"/>
  <c r="G111" i="82"/>
  <c r="E111" i="82"/>
  <c r="D111" i="82"/>
  <c r="B111" i="82"/>
  <c r="A111" i="82"/>
  <c r="C111" i="82" s="1"/>
  <c r="M110" i="82"/>
  <c r="G110" i="82"/>
  <c r="E110" i="82"/>
  <c r="D110" i="82"/>
  <c r="B110" i="82"/>
  <c r="A110" i="82"/>
  <c r="C110" i="82" s="1"/>
  <c r="M109" i="82"/>
  <c r="G109" i="82"/>
  <c r="E109" i="82"/>
  <c r="D109" i="82"/>
  <c r="B109" i="82"/>
  <c r="A109" i="82"/>
  <c r="C109" i="82" s="1"/>
  <c r="M108" i="82"/>
  <c r="G108" i="82"/>
  <c r="E108" i="82"/>
  <c r="D108" i="82"/>
  <c r="B108" i="82"/>
  <c r="A108" i="82"/>
  <c r="C108" i="82" s="1"/>
  <c r="M107" i="82"/>
  <c r="G107" i="82"/>
  <c r="E107" i="82"/>
  <c r="D107" i="82"/>
  <c r="B107" i="82"/>
  <c r="A107" i="82"/>
  <c r="C107" i="82" s="1"/>
  <c r="M106" i="82"/>
  <c r="G106" i="82"/>
  <c r="E106" i="82"/>
  <c r="D106" i="82"/>
  <c r="B106" i="82"/>
  <c r="A106" i="82"/>
  <c r="C106" i="82" s="1"/>
  <c r="M105" i="82"/>
  <c r="G105" i="82"/>
  <c r="E105" i="82"/>
  <c r="D105" i="82"/>
  <c r="B105" i="82"/>
  <c r="A105" i="82"/>
  <c r="C105" i="82" s="1"/>
  <c r="M104" i="82"/>
  <c r="G104" i="82"/>
  <c r="E104" i="82"/>
  <c r="D104" i="82"/>
  <c r="B104" i="82"/>
  <c r="A104" i="82"/>
  <c r="C104" i="82" s="1"/>
  <c r="M103" i="82"/>
  <c r="G103" i="82"/>
  <c r="E103" i="82"/>
  <c r="D103" i="82"/>
  <c r="B103" i="82"/>
  <c r="A103" i="82"/>
  <c r="C103" i="82" s="1"/>
  <c r="M102" i="82"/>
  <c r="G102" i="82"/>
  <c r="E102" i="82"/>
  <c r="D102" i="82"/>
  <c r="B102" i="82"/>
  <c r="A102" i="82"/>
  <c r="C102" i="82" s="1"/>
  <c r="M101" i="82"/>
  <c r="G101" i="82"/>
  <c r="E101" i="82"/>
  <c r="D101" i="82"/>
  <c r="B101" i="82"/>
  <c r="A101" i="82"/>
  <c r="C101" i="82" s="1"/>
  <c r="M100" i="82"/>
  <c r="G100" i="82"/>
  <c r="E100" i="82"/>
  <c r="D100" i="82"/>
  <c r="B100" i="82"/>
  <c r="A100" i="82"/>
  <c r="C100" i="82" s="1"/>
  <c r="M99" i="82"/>
  <c r="G99" i="82"/>
  <c r="E99" i="82"/>
  <c r="D99" i="82"/>
  <c r="B99" i="82"/>
  <c r="A99" i="82"/>
  <c r="C99" i="82" s="1"/>
  <c r="M98" i="82"/>
  <c r="G98" i="82"/>
  <c r="E98" i="82"/>
  <c r="D98" i="82"/>
  <c r="B98" i="82"/>
  <c r="A98" i="82"/>
  <c r="C98" i="82" s="1"/>
  <c r="M97" i="82"/>
  <c r="G97" i="82"/>
  <c r="E97" i="82"/>
  <c r="D97" i="82"/>
  <c r="B97" i="82"/>
  <c r="A97" i="82"/>
  <c r="C97" i="82" s="1"/>
  <c r="M96" i="82"/>
  <c r="G96" i="82"/>
  <c r="E96" i="82"/>
  <c r="D96" i="82"/>
  <c r="B96" i="82"/>
  <c r="A96" i="82"/>
  <c r="C96" i="82" s="1"/>
  <c r="M95" i="82"/>
  <c r="G95" i="82"/>
  <c r="E95" i="82"/>
  <c r="D95" i="82"/>
  <c r="B95" i="82"/>
  <c r="A95" i="82"/>
  <c r="C95" i="82" s="1"/>
  <c r="M94" i="82"/>
  <c r="G94" i="82"/>
  <c r="E94" i="82"/>
  <c r="D94" i="82"/>
  <c r="B94" i="82"/>
  <c r="A94" i="82"/>
  <c r="C94" i="82" s="1"/>
  <c r="M93" i="82"/>
  <c r="G93" i="82"/>
  <c r="E93" i="82"/>
  <c r="D93" i="82"/>
  <c r="B93" i="82"/>
  <c r="A93" i="82"/>
  <c r="C93" i="82" s="1"/>
  <c r="M92" i="82"/>
  <c r="G92" i="82"/>
  <c r="E92" i="82"/>
  <c r="D92" i="82"/>
  <c r="B92" i="82"/>
  <c r="A92" i="82"/>
  <c r="C92" i="82" s="1"/>
  <c r="M91" i="82"/>
  <c r="G91" i="82"/>
  <c r="E91" i="82"/>
  <c r="D91" i="82"/>
  <c r="B91" i="82"/>
  <c r="A91" i="82"/>
  <c r="C91" i="82" s="1"/>
  <c r="M90" i="82"/>
  <c r="G90" i="82"/>
  <c r="E90" i="82"/>
  <c r="D90" i="82"/>
  <c r="B90" i="82"/>
  <c r="A90" i="82"/>
  <c r="C90" i="82" s="1"/>
  <c r="M89" i="82"/>
  <c r="G89" i="82"/>
  <c r="E89" i="82"/>
  <c r="D89" i="82"/>
  <c r="B89" i="82"/>
  <c r="A89" i="82"/>
  <c r="C89" i="82" s="1"/>
  <c r="M88" i="82"/>
  <c r="G88" i="82"/>
  <c r="E88" i="82"/>
  <c r="D88" i="82"/>
  <c r="B88" i="82"/>
  <c r="A88" i="82"/>
  <c r="C88" i="82" s="1"/>
  <c r="M87" i="82"/>
  <c r="G87" i="82"/>
  <c r="E87" i="82"/>
  <c r="D87" i="82"/>
  <c r="B87" i="82"/>
  <c r="A87" i="82"/>
  <c r="C87" i="82" s="1"/>
  <c r="M86" i="82"/>
  <c r="G86" i="82"/>
  <c r="E86" i="82"/>
  <c r="D86" i="82"/>
  <c r="B86" i="82"/>
  <c r="A86" i="82"/>
  <c r="C86" i="82" s="1"/>
  <c r="M85" i="82"/>
  <c r="G85" i="82"/>
  <c r="E85" i="82"/>
  <c r="D85" i="82"/>
  <c r="B85" i="82"/>
  <c r="A85" i="82"/>
  <c r="C85" i="82" s="1"/>
  <c r="M84" i="82"/>
  <c r="G84" i="82"/>
  <c r="E84" i="82"/>
  <c r="D84" i="82"/>
  <c r="B84" i="82"/>
  <c r="A84" i="82"/>
  <c r="C84" i="82" s="1"/>
  <c r="M83" i="82"/>
  <c r="G83" i="82"/>
  <c r="E83" i="82"/>
  <c r="D83" i="82"/>
  <c r="B83" i="82"/>
  <c r="A83" i="82"/>
  <c r="C83" i="82" s="1"/>
  <c r="M82" i="82"/>
  <c r="G82" i="82"/>
  <c r="E82" i="82"/>
  <c r="D82" i="82"/>
  <c r="B82" i="82"/>
  <c r="A82" i="82"/>
  <c r="C82" i="82" s="1"/>
  <c r="M81" i="82"/>
  <c r="G81" i="82"/>
  <c r="E81" i="82"/>
  <c r="D81" i="82"/>
  <c r="B81" i="82"/>
  <c r="A81" i="82"/>
  <c r="C81" i="82" s="1"/>
  <c r="M80" i="82"/>
  <c r="G80" i="82"/>
  <c r="E80" i="82"/>
  <c r="D80" i="82"/>
  <c r="B80" i="82"/>
  <c r="A80" i="82"/>
  <c r="C80" i="82" s="1"/>
  <c r="M79" i="82"/>
  <c r="G79" i="82"/>
  <c r="E79" i="82"/>
  <c r="D79" i="82"/>
  <c r="B79" i="82"/>
  <c r="A79" i="82"/>
  <c r="C79" i="82" s="1"/>
  <c r="M78" i="82"/>
  <c r="G78" i="82"/>
  <c r="E78" i="82"/>
  <c r="D78" i="82"/>
  <c r="B78" i="82"/>
  <c r="A78" i="82"/>
  <c r="C78" i="82" s="1"/>
  <c r="M77" i="82"/>
  <c r="G77" i="82"/>
  <c r="E77" i="82"/>
  <c r="D77" i="82"/>
  <c r="B77" i="82"/>
  <c r="A77" i="82"/>
  <c r="C77" i="82" s="1"/>
  <c r="M76" i="82"/>
  <c r="G76" i="82"/>
  <c r="E76" i="82"/>
  <c r="D76" i="82"/>
  <c r="B76" i="82"/>
  <c r="A76" i="82"/>
  <c r="C76" i="82" s="1"/>
  <c r="M75" i="82"/>
  <c r="G75" i="82"/>
  <c r="E75" i="82"/>
  <c r="D75" i="82"/>
  <c r="B75" i="82"/>
  <c r="A75" i="82"/>
  <c r="C75" i="82" s="1"/>
  <c r="M74" i="82"/>
  <c r="G74" i="82"/>
  <c r="E74" i="82"/>
  <c r="D74" i="82"/>
  <c r="B74" i="82"/>
  <c r="A74" i="82"/>
  <c r="C74" i="82" s="1"/>
  <c r="M73" i="82"/>
  <c r="G73" i="82"/>
  <c r="E73" i="82"/>
  <c r="D73" i="82"/>
  <c r="B73" i="82"/>
  <c r="A73" i="82"/>
  <c r="C73" i="82" s="1"/>
  <c r="M72" i="82"/>
  <c r="G72" i="82"/>
  <c r="E72" i="82"/>
  <c r="D72" i="82"/>
  <c r="B72" i="82"/>
  <c r="A72" i="82"/>
  <c r="C72" i="82" s="1"/>
  <c r="M71" i="82"/>
  <c r="G71" i="82"/>
  <c r="E71" i="82"/>
  <c r="D71" i="82"/>
  <c r="B71" i="82"/>
  <c r="A71" i="82"/>
  <c r="C71" i="82" s="1"/>
  <c r="M70" i="82"/>
  <c r="G70" i="82"/>
  <c r="E70" i="82"/>
  <c r="D70" i="82"/>
  <c r="B70" i="82"/>
  <c r="A70" i="82"/>
  <c r="C70" i="82" s="1"/>
  <c r="M69" i="82"/>
  <c r="G69" i="82"/>
  <c r="E69" i="82"/>
  <c r="D69" i="82"/>
  <c r="B69" i="82"/>
  <c r="A69" i="82"/>
  <c r="C69" i="82" s="1"/>
  <c r="M68" i="82"/>
  <c r="G68" i="82"/>
  <c r="E68" i="82"/>
  <c r="D68" i="82"/>
  <c r="B68" i="82"/>
  <c r="A68" i="82"/>
  <c r="C68" i="82" s="1"/>
  <c r="M67" i="82"/>
  <c r="G67" i="82"/>
  <c r="E67" i="82"/>
  <c r="D67" i="82"/>
  <c r="B67" i="82"/>
  <c r="A67" i="82"/>
  <c r="C67" i="82" s="1"/>
  <c r="M66" i="82"/>
  <c r="G66" i="82"/>
  <c r="E66" i="82"/>
  <c r="D66" i="82"/>
  <c r="B66" i="82"/>
  <c r="A66" i="82"/>
  <c r="C66" i="82" s="1"/>
  <c r="M65" i="82"/>
  <c r="G65" i="82"/>
  <c r="E65" i="82"/>
  <c r="D65" i="82"/>
  <c r="B65" i="82"/>
  <c r="A65" i="82"/>
  <c r="C65" i="82" s="1"/>
  <c r="M64" i="82"/>
  <c r="G64" i="82"/>
  <c r="E64" i="82"/>
  <c r="D64" i="82"/>
  <c r="B64" i="82"/>
  <c r="A64" i="82"/>
  <c r="C64" i="82" s="1"/>
  <c r="M63" i="82"/>
  <c r="G63" i="82"/>
  <c r="E63" i="82"/>
  <c r="D63" i="82"/>
  <c r="B63" i="82"/>
  <c r="A63" i="82"/>
  <c r="C63" i="82" s="1"/>
  <c r="M62" i="82"/>
  <c r="G62" i="82"/>
  <c r="E62" i="82"/>
  <c r="D62" i="82"/>
  <c r="B62" i="82"/>
  <c r="A62" i="82"/>
  <c r="C62" i="82" s="1"/>
  <c r="M61" i="82"/>
  <c r="G61" i="82"/>
  <c r="E61" i="82"/>
  <c r="D61" i="82"/>
  <c r="B61" i="82"/>
  <c r="A61" i="82"/>
  <c r="C61" i="82" s="1"/>
  <c r="M60" i="82"/>
  <c r="G60" i="82"/>
  <c r="E60" i="82"/>
  <c r="D60" i="82"/>
  <c r="B60" i="82"/>
  <c r="A60" i="82"/>
  <c r="C60" i="82" s="1"/>
  <c r="M59" i="82"/>
  <c r="G59" i="82"/>
  <c r="E59" i="82"/>
  <c r="D59" i="82"/>
  <c r="B59" i="82"/>
  <c r="A59" i="82"/>
  <c r="C59" i="82" s="1"/>
  <c r="M58" i="82"/>
  <c r="G58" i="82"/>
  <c r="E58" i="82"/>
  <c r="D58" i="82"/>
  <c r="B58" i="82"/>
  <c r="A58" i="82"/>
  <c r="C58" i="82" s="1"/>
  <c r="M57" i="82"/>
  <c r="G57" i="82"/>
  <c r="E57" i="82"/>
  <c r="D57" i="82"/>
  <c r="B57" i="82"/>
  <c r="A57" i="82"/>
  <c r="C57" i="82" s="1"/>
  <c r="M56" i="82"/>
  <c r="G56" i="82"/>
  <c r="E56" i="82"/>
  <c r="D56" i="82"/>
  <c r="B56" i="82"/>
  <c r="A56" i="82"/>
  <c r="C56" i="82" s="1"/>
  <c r="M55" i="82"/>
  <c r="G55" i="82"/>
  <c r="E55" i="82"/>
  <c r="D55" i="82"/>
  <c r="B55" i="82"/>
  <c r="A55" i="82"/>
  <c r="C55" i="82" s="1"/>
  <c r="M54" i="82"/>
  <c r="G54" i="82"/>
  <c r="E54" i="82"/>
  <c r="D54" i="82"/>
  <c r="B54" i="82"/>
  <c r="A54" i="82"/>
  <c r="C54" i="82" s="1"/>
  <c r="M53" i="82"/>
  <c r="G53" i="82"/>
  <c r="E53" i="82"/>
  <c r="D53" i="82"/>
  <c r="B53" i="82"/>
  <c r="A53" i="82"/>
  <c r="C53" i="82" s="1"/>
  <c r="M52" i="82"/>
  <c r="G52" i="82"/>
  <c r="E52" i="82"/>
  <c r="D52" i="82"/>
  <c r="B52" i="82"/>
  <c r="A52" i="82"/>
  <c r="C52" i="82" s="1"/>
  <c r="M51" i="82"/>
  <c r="G51" i="82"/>
  <c r="E51" i="82"/>
  <c r="D51" i="82"/>
  <c r="B51" i="82"/>
  <c r="A51" i="82"/>
  <c r="C51" i="82" s="1"/>
  <c r="M50" i="82"/>
  <c r="G50" i="82"/>
  <c r="E50" i="82"/>
  <c r="D50" i="82"/>
  <c r="B50" i="82"/>
  <c r="A50" i="82"/>
  <c r="C50" i="82" s="1"/>
  <c r="M49" i="82"/>
  <c r="G49" i="82"/>
  <c r="E49" i="82"/>
  <c r="D49" i="82"/>
  <c r="B49" i="82"/>
  <c r="A49" i="82"/>
  <c r="C49" i="82" s="1"/>
  <c r="M48" i="82"/>
  <c r="G48" i="82"/>
  <c r="E48" i="82"/>
  <c r="D48" i="82"/>
  <c r="B48" i="82"/>
  <c r="A48" i="82"/>
  <c r="C48" i="82" s="1"/>
  <c r="M47" i="82"/>
  <c r="G47" i="82"/>
  <c r="E47" i="82"/>
  <c r="D47" i="82"/>
  <c r="B47" i="82"/>
  <c r="A47" i="82"/>
  <c r="C47" i="82" s="1"/>
  <c r="M46" i="82"/>
  <c r="G46" i="82"/>
  <c r="E46" i="82"/>
  <c r="D46" i="82"/>
  <c r="B46" i="82"/>
  <c r="A46" i="82"/>
  <c r="C46" i="82" s="1"/>
  <c r="M45" i="82"/>
  <c r="G45" i="82"/>
  <c r="E45" i="82"/>
  <c r="D45" i="82"/>
  <c r="B45" i="82"/>
  <c r="A45" i="82"/>
  <c r="C45" i="82" s="1"/>
  <c r="M44" i="82"/>
  <c r="G44" i="82"/>
  <c r="E44" i="82"/>
  <c r="D44" i="82"/>
  <c r="B44" i="82"/>
  <c r="A44" i="82"/>
  <c r="C44" i="82" s="1"/>
  <c r="M43" i="82"/>
  <c r="G43" i="82"/>
  <c r="E43" i="82"/>
  <c r="D43" i="82"/>
  <c r="B43" i="82"/>
  <c r="A43" i="82"/>
  <c r="C43" i="82" s="1"/>
  <c r="M42" i="82"/>
  <c r="G42" i="82"/>
  <c r="E42" i="82"/>
  <c r="D42" i="82"/>
  <c r="B42" i="82"/>
  <c r="A42" i="82"/>
  <c r="C42" i="82" s="1"/>
  <c r="M41" i="82"/>
  <c r="G41" i="82"/>
  <c r="E41" i="82"/>
  <c r="D41" i="82"/>
  <c r="B41" i="82"/>
  <c r="A41" i="82"/>
  <c r="C41" i="82" s="1"/>
  <c r="M40" i="82"/>
  <c r="G40" i="82"/>
  <c r="E40" i="82"/>
  <c r="D40" i="82"/>
  <c r="B40" i="82"/>
  <c r="A40" i="82"/>
  <c r="C40" i="82" s="1"/>
  <c r="M39" i="82"/>
  <c r="G39" i="82"/>
  <c r="E39" i="82"/>
  <c r="D39" i="82"/>
  <c r="B39" i="82"/>
  <c r="A39" i="82"/>
  <c r="C39" i="82" s="1"/>
  <c r="M38" i="82"/>
  <c r="G38" i="82"/>
  <c r="E38" i="82"/>
  <c r="D38" i="82"/>
  <c r="B38" i="82"/>
  <c r="A38" i="82"/>
  <c r="C38" i="82" s="1"/>
  <c r="M37" i="82"/>
  <c r="G37" i="82"/>
  <c r="E37" i="82"/>
  <c r="D37" i="82"/>
  <c r="B37" i="82"/>
  <c r="A37" i="82"/>
  <c r="C37" i="82" s="1"/>
  <c r="M36" i="82"/>
  <c r="G36" i="82"/>
  <c r="E36" i="82"/>
  <c r="D36" i="82"/>
  <c r="B36" i="82"/>
  <c r="A36" i="82"/>
  <c r="C36" i="82" s="1"/>
  <c r="M35" i="82"/>
  <c r="G35" i="82"/>
  <c r="E35" i="82"/>
  <c r="D35" i="82"/>
  <c r="B35" i="82"/>
  <c r="A35" i="82"/>
  <c r="C35" i="82" s="1"/>
  <c r="M34" i="82"/>
  <c r="G34" i="82"/>
  <c r="E34" i="82"/>
  <c r="D34" i="82"/>
  <c r="B34" i="82"/>
  <c r="A34" i="82"/>
  <c r="C34" i="82" s="1"/>
  <c r="M33" i="82"/>
  <c r="G33" i="82"/>
  <c r="E33" i="82"/>
  <c r="D33" i="82"/>
  <c r="B33" i="82"/>
  <c r="A33" i="82"/>
  <c r="C33" i="82" s="1"/>
  <c r="M32" i="82"/>
  <c r="G32" i="82"/>
  <c r="E32" i="82"/>
  <c r="D32" i="82"/>
  <c r="B32" i="82"/>
  <c r="A32" i="82"/>
  <c r="C32" i="82" s="1"/>
  <c r="M31" i="82"/>
  <c r="G31" i="82"/>
  <c r="E31" i="82"/>
  <c r="D31" i="82"/>
  <c r="B31" i="82"/>
  <c r="A31" i="82"/>
  <c r="C31" i="82" s="1"/>
  <c r="M30" i="82"/>
  <c r="G30" i="82"/>
  <c r="E30" i="82"/>
  <c r="D30" i="82"/>
  <c r="B30" i="82"/>
  <c r="A30" i="82"/>
  <c r="C30" i="82" s="1"/>
  <c r="M29" i="82"/>
  <c r="G29" i="82"/>
  <c r="E29" i="82"/>
  <c r="D29" i="82"/>
  <c r="B29" i="82"/>
  <c r="A29" i="82"/>
  <c r="C29" i="82" s="1"/>
  <c r="M28" i="82"/>
  <c r="G28" i="82"/>
  <c r="E28" i="82"/>
  <c r="D28" i="82"/>
  <c r="B28" i="82"/>
  <c r="A28" i="82"/>
  <c r="C28" i="82" s="1"/>
  <c r="M27" i="82"/>
  <c r="G27" i="82"/>
  <c r="E27" i="82"/>
  <c r="D27" i="82"/>
  <c r="B27" i="82"/>
  <c r="A27" i="82"/>
  <c r="C27" i="82" s="1"/>
  <c r="M26" i="82"/>
  <c r="G26" i="82"/>
  <c r="E26" i="82"/>
  <c r="D26" i="82"/>
  <c r="B26" i="82"/>
  <c r="A26" i="82"/>
  <c r="C26" i="82" s="1"/>
  <c r="M25" i="82"/>
  <c r="G25" i="82"/>
  <c r="E25" i="82"/>
  <c r="D25" i="82"/>
  <c r="B25" i="82"/>
  <c r="A25" i="82"/>
  <c r="C25" i="82" s="1"/>
  <c r="M24" i="82"/>
  <c r="G24" i="82"/>
  <c r="E24" i="82"/>
  <c r="D24" i="82"/>
  <c r="B24" i="82"/>
  <c r="A24" i="82"/>
  <c r="C24" i="82" s="1"/>
  <c r="M23" i="82"/>
  <c r="G23" i="82"/>
  <c r="E23" i="82"/>
  <c r="D23" i="82"/>
  <c r="B23" i="82"/>
  <c r="A23" i="82"/>
  <c r="C23" i="82" s="1"/>
  <c r="M22" i="82"/>
  <c r="G22" i="82"/>
  <c r="E22" i="82"/>
  <c r="D22" i="82"/>
  <c r="B22" i="82"/>
  <c r="A22" i="82"/>
  <c r="C22" i="82" s="1"/>
  <c r="M21" i="82"/>
  <c r="G21" i="82"/>
  <c r="E21" i="82"/>
  <c r="D21" i="82"/>
  <c r="B21" i="82"/>
  <c r="A21" i="82"/>
  <c r="C21" i="82" s="1"/>
  <c r="M20" i="82"/>
  <c r="G20" i="82"/>
  <c r="E20" i="82"/>
  <c r="D20" i="82"/>
  <c r="B20" i="82"/>
  <c r="A20" i="82"/>
  <c r="C20" i="82" s="1"/>
  <c r="M19" i="82"/>
  <c r="G19" i="82"/>
  <c r="E19" i="82"/>
  <c r="D19" i="82"/>
  <c r="B19" i="82"/>
  <c r="A19" i="82"/>
  <c r="C19" i="82" s="1"/>
  <c r="M18" i="82"/>
  <c r="G18" i="82"/>
  <c r="E18" i="82"/>
  <c r="D18" i="82"/>
  <c r="B18" i="82"/>
  <c r="A18" i="82"/>
  <c r="C18" i="82" s="1"/>
  <c r="M17" i="82"/>
  <c r="G17" i="82"/>
  <c r="E17" i="82"/>
  <c r="D17" i="82"/>
  <c r="B17" i="82"/>
  <c r="A17" i="82"/>
  <c r="C17" i="82" s="1"/>
  <c r="M16" i="82"/>
  <c r="G16" i="82"/>
  <c r="E16" i="82"/>
  <c r="D16" i="82"/>
  <c r="B16" i="82"/>
  <c r="A16" i="82"/>
  <c r="C16" i="82" s="1"/>
  <c r="M15" i="82"/>
  <c r="G15" i="82"/>
  <c r="E15" i="82"/>
  <c r="D15" i="82"/>
  <c r="B15" i="82"/>
  <c r="A15" i="82"/>
  <c r="C15" i="82" s="1"/>
  <c r="M14" i="82"/>
  <c r="G14" i="82"/>
  <c r="E14" i="82"/>
  <c r="D14" i="82"/>
  <c r="B14" i="82"/>
  <c r="A14" i="82"/>
  <c r="C14" i="82" s="1"/>
  <c r="M13" i="82"/>
  <c r="G13" i="82"/>
  <c r="E13" i="82"/>
  <c r="D13" i="82"/>
  <c r="B13" i="82"/>
  <c r="A13" i="82"/>
  <c r="C13" i="82" s="1"/>
  <c r="M12" i="82"/>
  <c r="G12" i="82"/>
  <c r="E12" i="82"/>
  <c r="D12" i="82"/>
  <c r="B12" i="82"/>
  <c r="A12" i="82"/>
  <c r="C12" i="82" s="1"/>
  <c r="M11" i="82"/>
  <c r="G11" i="82"/>
  <c r="E11" i="82"/>
  <c r="D11" i="82"/>
  <c r="B11" i="82"/>
  <c r="A11" i="82"/>
  <c r="C11" i="82" s="1"/>
  <c r="M10" i="82"/>
  <c r="G10" i="82"/>
  <c r="E10" i="82"/>
  <c r="D10" i="82"/>
  <c r="B10" i="82"/>
  <c r="A10" i="82"/>
  <c r="C10" i="82" s="1"/>
  <c r="M9" i="82"/>
  <c r="G9" i="82"/>
  <c r="E9" i="82"/>
  <c r="D9" i="82"/>
  <c r="B9" i="82"/>
  <c r="A9" i="82"/>
  <c r="C9" i="82" s="1"/>
  <c r="M8" i="82"/>
  <c r="G8" i="82"/>
  <c r="E8" i="82"/>
  <c r="D8" i="82"/>
  <c r="B8" i="82"/>
  <c r="A8" i="82"/>
  <c r="C8" i="82" s="1"/>
  <c r="M7" i="82"/>
  <c r="G7" i="82"/>
  <c r="E7" i="82"/>
  <c r="D7" i="82"/>
  <c r="B7" i="82"/>
  <c r="A7" i="82"/>
  <c r="C7" i="82" s="1"/>
  <c r="M6" i="82"/>
  <c r="G6" i="82"/>
  <c r="E6" i="82"/>
  <c r="D6" i="82"/>
  <c r="B6" i="82"/>
  <c r="A6" i="82"/>
  <c r="C6" i="82" s="1"/>
  <c r="M5" i="82"/>
  <c r="G5" i="82"/>
  <c r="E5" i="82"/>
  <c r="D5" i="82"/>
  <c r="B5" i="82"/>
  <c r="A5" i="82"/>
  <c r="C5" i="82" s="1"/>
  <c r="M4" i="82"/>
  <c r="G4" i="82"/>
  <c r="E4" i="82"/>
  <c r="D4" i="82"/>
  <c r="B4" i="82"/>
  <c r="A4" i="82"/>
  <c r="C4" i="82" s="1"/>
  <c r="M3" i="82"/>
  <c r="G3" i="82"/>
  <c r="E3" i="82"/>
  <c r="D3" i="82"/>
  <c r="B3" i="82"/>
  <c r="A3" i="82"/>
  <c r="C3" i="82" s="1"/>
  <c r="K171" i="79"/>
  <c r="K170" i="79"/>
  <c r="K169" i="79"/>
  <c r="K168" i="79"/>
  <c r="K167" i="79"/>
  <c r="K166" i="79"/>
  <c r="K165" i="79"/>
  <c r="K164" i="79"/>
  <c r="K163" i="79"/>
  <c r="K162" i="79"/>
  <c r="K161" i="79"/>
  <c r="K160" i="79"/>
  <c r="K159" i="79"/>
  <c r="K158" i="79"/>
  <c r="K157" i="79"/>
  <c r="K156" i="79"/>
  <c r="K155" i="79"/>
  <c r="K154" i="79"/>
  <c r="K153" i="79"/>
  <c r="K152" i="79"/>
  <c r="K151" i="79"/>
  <c r="K141" i="79"/>
  <c r="K140" i="79"/>
  <c r="K139" i="79"/>
  <c r="K138" i="79"/>
  <c r="K137" i="79"/>
  <c r="K136" i="79"/>
  <c r="K135" i="79"/>
  <c r="K134" i="79"/>
  <c r="K133" i="79"/>
  <c r="K132" i="79"/>
  <c r="K131" i="79"/>
  <c r="K130" i="79"/>
  <c r="K129" i="79"/>
  <c r="K128" i="79"/>
  <c r="K127" i="79"/>
  <c r="K126" i="79"/>
  <c r="K125" i="79"/>
  <c r="K124" i="79"/>
  <c r="K123" i="79"/>
  <c r="K122" i="79"/>
  <c r="K121" i="79"/>
  <c r="K120" i="79"/>
  <c r="K119" i="79"/>
  <c r="K118" i="79"/>
  <c r="K117" i="79"/>
  <c r="K116" i="79"/>
  <c r="K115" i="79"/>
  <c r="K114" i="79"/>
  <c r="K113" i="79"/>
  <c r="K112" i="79"/>
  <c r="K111" i="79"/>
  <c r="K110" i="79"/>
  <c r="K109" i="79"/>
  <c r="K108" i="79"/>
  <c r="K107" i="79"/>
  <c r="K106" i="79"/>
  <c r="K105" i="79"/>
  <c r="K104" i="79"/>
  <c r="K103" i="79"/>
  <c r="K102" i="79"/>
  <c r="K101" i="79"/>
  <c r="K100" i="79"/>
  <c r="K99" i="79"/>
  <c r="K98" i="79"/>
  <c r="K97" i="79"/>
  <c r="K96" i="79"/>
  <c r="K95" i="79"/>
  <c r="K94" i="79"/>
  <c r="K93" i="79"/>
  <c r="K92" i="79"/>
  <c r="K91" i="79"/>
  <c r="K90" i="79"/>
  <c r="K89" i="79"/>
  <c r="K88" i="79"/>
  <c r="K87" i="79"/>
  <c r="K86" i="79"/>
  <c r="K85" i="79"/>
  <c r="K84" i="79"/>
  <c r="K83" i="79"/>
  <c r="K82" i="79"/>
  <c r="K81" i="79"/>
  <c r="K80" i="79"/>
  <c r="K79" i="79"/>
  <c r="K78" i="79"/>
  <c r="K77" i="79"/>
  <c r="K76" i="79"/>
  <c r="K75" i="79"/>
  <c r="K74" i="79"/>
  <c r="K73" i="79"/>
  <c r="K63" i="79"/>
  <c r="K62" i="79"/>
  <c r="K61" i="79"/>
  <c r="K60" i="79"/>
  <c r="K59" i="79"/>
  <c r="K58" i="79"/>
  <c r="K57" i="79"/>
  <c r="K56" i="79"/>
  <c r="K55" i="79"/>
  <c r="K54" i="79"/>
  <c r="K53" i="79"/>
  <c r="K52" i="79"/>
  <c r="K51" i="79"/>
  <c r="K50" i="79"/>
  <c r="K49" i="79"/>
  <c r="K48" i="79"/>
  <c r="K47" i="79"/>
  <c r="K46" i="79"/>
  <c r="K36" i="79"/>
  <c r="K35" i="79"/>
  <c r="K34" i="79"/>
  <c r="K33" i="79"/>
  <c r="K32" i="79"/>
  <c r="K31" i="79"/>
  <c r="K30" i="79"/>
  <c r="K29" i="79"/>
  <c r="K28" i="79"/>
  <c r="K27" i="79"/>
  <c r="K26" i="79"/>
  <c r="K25" i="79"/>
  <c r="K24" i="79"/>
  <c r="K23" i="79"/>
  <c r="K22" i="79"/>
  <c r="K21" i="79"/>
  <c r="K20" i="79"/>
  <c r="K19" i="79"/>
  <c r="K18" i="79"/>
  <c r="K17" i="79"/>
  <c r="K16" i="79"/>
  <c r="K15" i="79"/>
  <c r="K14" i="79"/>
  <c r="K13" i="79"/>
  <c r="K12" i="79"/>
  <c r="K11" i="79"/>
  <c r="K10" i="79"/>
  <c r="K9" i="79"/>
  <c r="K8" i="79"/>
  <c r="K7" i="79"/>
  <c r="K6" i="79"/>
  <c r="K5" i="79"/>
  <c r="K4" i="79"/>
  <c r="E2" i="82" s="1"/>
  <c r="M2" i="82"/>
  <c r="G2" i="82"/>
  <c r="D2" i="82"/>
  <c r="B2" i="82"/>
  <c r="A2" i="82"/>
  <c r="C2" i="82" s="1"/>
  <c r="Y3" i="79"/>
  <c r="X3" i="79"/>
  <c r="W3" i="79"/>
  <c r="V3" i="79"/>
  <c r="U3" i="79"/>
  <c r="T3" i="79"/>
  <c r="S3" i="79"/>
  <c r="R3" i="79"/>
  <c r="Q3" i="79"/>
  <c r="E66" i="79"/>
  <c r="E65" i="79"/>
  <c r="E64" i="79"/>
  <c r="E171" i="79"/>
  <c r="C171" i="79"/>
  <c r="E170" i="79"/>
  <c r="C170" i="79"/>
  <c r="E168" i="79"/>
  <c r="C168" i="79"/>
  <c r="E167" i="79"/>
  <c r="C167" i="79"/>
  <c r="E165" i="79"/>
  <c r="C165" i="79"/>
  <c r="E164" i="79"/>
  <c r="C164" i="79"/>
  <c r="E162" i="79"/>
  <c r="C162" i="79"/>
  <c r="E161" i="79"/>
  <c r="C161" i="79"/>
  <c r="E159" i="79"/>
  <c r="C159" i="79"/>
  <c r="E158" i="79"/>
  <c r="C158" i="79"/>
  <c r="E156" i="79"/>
  <c r="C156" i="79"/>
  <c r="E155" i="79"/>
  <c r="C155" i="79"/>
  <c r="E153" i="79"/>
  <c r="C153" i="79"/>
  <c r="E152" i="79"/>
  <c r="C152" i="79"/>
  <c r="E150" i="79"/>
  <c r="C150" i="79"/>
  <c r="E149" i="79"/>
  <c r="C149" i="79"/>
  <c r="E148" i="79"/>
  <c r="C148" i="79"/>
  <c r="E147" i="79"/>
  <c r="C147" i="79"/>
  <c r="E146" i="79"/>
  <c r="C146" i="79"/>
  <c r="E145" i="79"/>
  <c r="C145" i="79"/>
  <c r="E144" i="79"/>
  <c r="C144" i="79"/>
  <c r="E143" i="79"/>
  <c r="C143" i="79"/>
  <c r="E141" i="79"/>
  <c r="C141" i="79"/>
  <c r="E140" i="79"/>
  <c r="C140" i="79"/>
  <c r="E138" i="79"/>
  <c r="C138" i="79"/>
  <c r="E137" i="79"/>
  <c r="C137" i="79"/>
  <c r="E135" i="79"/>
  <c r="C135" i="79"/>
  <c r="E134" i="79"/>
  <c r="C134" i="79"/>
  <c r="E132" i="79"/>
  <c r="C132" i="79"/>
  <c r="E131" i="79"/>
  <c r="C131" i="79"/>
  <c r="E129" i="79"/>
  <c r="C129" i="79"/>
  <c r="E128" i="79"/>
  <c r="C128" i="79"/>
  <c r="E126" i="79"/>
  <c r="C126" i="79"/>
  <c r="E125" i="79"/>
  <c r="C125" i="79"/>
  <c r="E123" i="79"/>
  <c r="C123" i="79"/>
  <c r="E122" i="79"/>
  <c r="C122" i="79"/>
  <c r="E120" i="79"/>
  <c r="C120" i="79"/>
  <c r="E119" i="79"/>
  <c r="C119" i="79"/>
  <c r="E117" i="79"/>
  <c r="C117" i="79"/>
  <c r="E116" i="79"/>
  <c r="C116" i="79"/>
  <c r="E114" i="79"/>
  <c r="C114" i="79"/>
  <c r="E113" i="79"/>
  <c r="C113" i="79"/>
  <c r="E111" i="79"/>
  <c r="C111" i="79"/>
  <c r="E110" i="79"/>
  <c r="C110" i="79"/>
  <c r="E108" i="79"/>
  <c r="C108" i="79"/>
  <c r="E107" i="79"/>
  <c r="C107" i="79"/>
  <c r="E105" i="79"/>
  <c r="C105" i="79"/>
  <c r="E104" i="79"/>
  <c r="C104" i="79"/>
  <c r="E102" i="79"/>
  <c r="C102" i="79"/>
  <c r="E101" i="79"/>
  <c r="C101" i="79"/>
  <c r="E99" i="79"/>
  <c r="C99" i="79"/>
  <c r="E98" i="79"/>
  <c r="C98" i="79"/>
  <c r="E96" i="79"/>
  <c r="C96" i="79"/>
  <c r="E95" i="79"/>
  <c r="C95" i="79"/>
  <c r="E93" i="79"/>
  <c r="C93" i="79"/>
  <c r="E92" i="79"/>
  <c r="C92" i="79"/>
  <c r="E90" i="79"/>
  <c r="C90" i="79"/>
  <c r="E89" i="79"/>
  <c r="C89" i="79"/>
  <c r="E87" i="79"/>
  <c r="C87" i="79"/>
  <c r="E86" i="79"/>
  <c r="C86" i="79"/>
  <c r="E84" i="79"/>
  <c r="C84" i="79"/>
  <c r="E83" i="79"/>
  <c r="C83" i="79"/>
  <c r="E81" i="79"/>
  <c r="C81" i="79"/>
  <c r="E80" i="79"/>
  <c r="C80" i="79"/>
  <c r="E78" i="79"/>
  <c r="C78" i="79"/>
  <c r="E77" i="79"/>
  <c r="C77" i="79"/>
  <c r="E75" i="79"/>
  <c r="C75" i="79"/>
  <c r="E74" i="79"/>
  <c r="C74" i="79"/>
  <c r="E72" i="79"/>
  <c r="C72" i="79"/>
  <c r="E71" i="79"/>
  <c r="C71" i="79"/>
  <c r="E70" i="79"/>
  <c r="C70" i="79"/>
  <c r="E69" i="79"/>
  <c r="C69" i="79"/>
  <c r="E68" i="79"/>
  <c r="C68" i="79"/>
  <c r="E67" i="79"/>
  <c r="C67" i="79"/>
  <c r="C66" i="79"/>
  <c r="C65" i="79"/>
  <c r="E63" i="79"/>
  <c r="C63" i="79"/>
  <c r="E62" i="79"/>
  <c r="C62" i="79"/>
  <c r="E60" i="79"/>
  <c r="C60" i="79"/>
  <c r="E59" i="79"/>
  <c r="C59" i="79"/>
  <c r="E57" i="79"/>
  <c r="C57" i="79"/>
  <c r="E56" i="79"/>
  <c r="C56" i="79"/>
  <c r="E54" i="79"/>
  <c r="C54" i="79"/>
  <c r="E53" i="79"/>
  <c r="C53" i="79"/>
  <c r="E51" i="79"/>
  <c r="C51" i="79"/>
  <c r="E50" i="79"/>
  <c r="C50" i="79"/>
  <c r="E48" i="79"/>
  <c r="C48" i="79"/>
  <c r="E47" i="79"/>
  <c r="C47" i="79"/>
  <c r="E45" i="79"/>
  <c r="C45" i="79"/>
  <c r="E44" i="79"/>
  <c r="C44" i="79"/>
  <c r="E43" i="79"/>
  <c r="C43" i="79"/>
  <c r="E42" i="79"/>
  <c r="C42" i="79"/>
  <c r="E41" i="79"/>
  <c r="C41" i="79"/>
  <c r="E40" i="79"/>
  <c r="C40" i="79"/>
  <c r="E39" i="79"/>
  <c r="C39" i="79"/>
  <c r="E38" i="79"/>
  <c r="C38" i="79"/>
  <c r="E36" i="79"/>
  <c r="C36" i="79"/>
  <c r="E35" i="79"/>
  <c r="C35" i="79"/>
  <c r="E33" i="79"/>
  <c r="C33" i="79"/>
  <c r="E32" i="79"/>
  <c r="C32" i="79"/>
  <c r="E30" i="79"/>
  <c r="C30" i="79"/>
  <c r="E29" i="79"/>
  <c r="C29" i="79"/>
  <c r="E27" i="79"/>
  <c r="C27" i="79"/>
  <c r="E26" i="79"/>
  <c r="C26" i="79"/>
  <c r="E24" i="79"/>
  <c r="C24" i="79"/>
  <c r="E23" i="79"/>
  <c r="C23" i="79"/>
  <c r="E21" i="79"/>
  <c r="C21" i="79"/>
  <c r="E20" i="79"/>
  <c r="C20" i="79"/>
  <c r="E18" i="79"/>
  <c r="C18" i="79"/>
  <c r="E17" i="79"/>
  <c r="C17" i="79"/>
  <c r="E15" i="79"/>
  <c r="C15" i="79"/>
  <c r="E14" i="79"/>
  <c r="C14" i="79"/>
  <c r="E12" i="79"/>
  <c r="C12" i="79"/>
  <c r="E11" i="79"/>
  <c r="C11" i="79"/>
  <c r="E9" i="79"/>
  <c r="C9" i="79"/>
  <c r="E8" i="79"/>
  <c r="C8" i="79"/>
  <c r="E6" i="79"/>
  <c r="C6" i="79"/>
  <c r="E5" i="79"/>
  <c r="C5" i="79"/>
  <c r="G171" i="79"/>
  <c r="G170" i="79"/>
  <c r="G169" i="79"/>
  <c r="G168" i="79"/>
  <c r="G167" i="79"/>
  <c r="G166" i="79"/>
  <c r="G164" i="79"/>
  <c r="G163" i="79"/>
  <c r="G162" i="79"/>
  <c r="G161" i="79"/>
  <c r="G160" i="79"/>
  <c r="G159" i="79"/>
  <c r="G158" i="79"/>
  <c r="G156" i="79"/>
  <c r="G155" i="79"/>
  <c r="G154" i="79"/>
  <c r="G153" i="79"/>
  <c r="G152" i="79"/>
  <c r="G151" i="79"/>
  <c r="G141" i="79"/>
  <c r="G140" i="79"/>
  <c r="G138" i="79"/>
  <c r="G137" i="79"/>
  <c r="G136" i="79"/>
  <c r="G135" i="79"/>
  <c r="G134" i="79"/>
  <c r="G133" i="79"/>
  <c r="G132" i="79"/>
  <c r="G131" i="79"/>
  <c r="G130" i="79"/>
  <c r="G128" i="79"/>
  <c r="G127" i="79"/>
  <c r="G126" i="79"/>
  <c r="G125" i="79"/>
  <c r="G124" i="79"/>
  <c r="G123" i="79"/>
  <c r="G122" i="79"/>
  <c r="G120" i="79"/>
  <c r="G119" i="79"/>
  <c r="G118" i="79"/>
  <c r="G117" i="79"/>
  <c r="G116" i="79"/>
  <c r="G115" i="79"/>
  <c r="G114" i="79"/>
  <c r="G113" i="79"/>
  <c r="G112" i="79"/>
  <c r="G110" i="79"/>
  <c r="G109" i="79"/>
  <c r="G108" i="79"/>
  <c r="G107" i="79"/>
  <c r="G106" i="79"/>
  <c r="G105" i="79"/>
  <c r="G104" i="79"/>
  <c r="G102" i="79"/>
  <c r="G101" i="79"/>
  <c r="G100" i="79"/>
  <c r="G99" i="79"/>
  <c r="G98" i="79"/>
  <c r="G96" i="79"/>
  <c r="G95" i="79"/>
  <c r="G94" i="79"/>
  <c r="G93" i="79"/>
  <c r="G92" i="79"/>
  <c r="G91" i="79"/>
  <c r="G90" i="79"/>
  <c r="G89" i="79"/>
  <c r="G88" i="79"/>
  <c r="G86" i="79"/>
  <c r="G85" i="79"/>
  <c r="G84" i="79"/>
  <c r="G83" i="79"/>
  <c r="G82" i="79"/>
  <c r="G81" i="79"/>
  <c r="G80" i="79"/>
  <c r="G78" i="79"/>
  <c r="G77" i="79"/>
  <c r="G76" i="79"/>
  <c r="G75" i="79"/>
  <c r="G74" i="79"/>
  <c r="G73" i="79"/>
  <c r="G63" i="79"/>
  <c r="G62" i="79"/>
  <c r="G60" i="79"/>
  <c r="G59" i="79"/>
  <c r="G58" i="79"/>
  <c r="G57" i="79"/>
  <c r="G56" i="79"/>
  <c r="G55" i="79"/>
  <c r="G54" i="79"/>
  <c r="G53" i="79"/>
  <c r="G52" i="79"/>
  <c r="G50" i="79"/>
  <c r="G49" i="79"/>
  <c r="G48" i="79"/>
  <c r="G47" i="79"/>
  <c r="G46" i="79"/>
  <c r="G36" i="79"/>
  <c r="G35" i="79"/>
  <c r="G33" i="79"/>
  <c r="G32" i="79"/>
  <c r="G31" i="79"/>
  <c r="G30" i="79"/>
  <c r="G29" i="79"/>
  <c r="G27" i="79"/>
  <c r="G26" i="79"/>
  <c r="G25" i="79"/>
  <c r="G24" i="79"/>
  <c r="G23" i="79"/>
  <c r="G22" i="79"/>
  <c r="G21" i="79"/>
  <c r="G20" i="79"/>
  <c r="G19" i="79"/>
  <c r="G17" i="79"/>
  <c r="G16" i="79"/>
  <c r="G15" i="79"/>
  <c r="G14" i="79"/>
  <c r="G13" i="79"/>
  <c r="G12" i="79"/>
  <c r="G11" i="79"/>
  <c r="G9" i="79"/>
  <c r="G8" i="79"/>
  <c r="G7" i="79"/>
  <c r="G6" i="79"/>
  <c r="G5" i="79"/>
  <c r="J171" i="79"/>
  <c r="I170" i="79"/>
  <c r="H169" i="79"/>
  <c r="J168" i="79"/>
  <c r="I167" i="79"/>
  <c r="H166" i="79"/>
  <c r="J165" i="79"/>
  <c r="G165" i="79" s="1"/>
  <c r="I164" i="79"/>
  <c r="H163" i="79"/>
  <c r="J162" i="79"/>
  <c r="I161" i="79"/>
  <c r="H160" i="79"/>
  <c r="J159" i="79"/>
  <c r="I158" i="79"/>
  <c r="H157" i="79"/>
  <c r="G157" i="79" s="1"/>
  <c r="J156" i="79"/>
  <c r="I155" i="79"/>
  <c r="H154" i="79"/>
  <c r="J153" i="79"/>
  <c r="I152" i="79"/>
  <c r="H151" i="79"/>
  <c r="J141" i="79"/>
  <c r="I140" i="79"/>
  <c r="H139" i="79"/>
  <c r="G139" i="79" s="1"/>
  <c r="J138" i="79"/>
  <c r="I137" i="79"/>
  <c r="H136" i="79"/>
  <c r="J135" i="79"/>
  <c r="I134" i="79"/>
  <c r="H133" i="79"/>
  <c r="J132" i="79"/>
  <c r="I131" i="79"/>
  <c r="H130" i="79"/>
  <c r="J129" i="79"/>
  <c r="G129" i="79" s="1"/>
  <c r="I128" i="79"/>
  <c r="H127" i="79"/>
  <c r="J126" i="79"/>
  <c r="I125" i="79"/>
  <c r="H124" i="79"/>
  <c r="J123" i="79"/>
  <c r="I122" i="79"/>
  <c r="H121" i="79"/>
  <c r="G121" i="79" s="1"/>
  <c r="J120" i="79"/>
  <c r="I119" i="79"/>
  <c r="H118" i="79"/>
  <c r="J117" i="79"/>
  <c r="I116" i="79"/>
  <c r="H115" i="79"/>
  <c r="J114" i="79"/>
  <c r="I113" i="79"/>
  <c r="H112" i="79"/>
  <c r="J111" i="79"/>
  <c r="G111" i="79" s="1"/>
  <c r="I110" i="79"/>
  <c r="H109" i="79"/>
  <c r="J108" i="79"/>
  <c r="I107" i="79"/>
  <c r="H106" i="79"/>
  <c r="J105" i="79"/>
  <c r="I104" i="79"/>
  <c r="H103" i="79"/>
  <c r="G103" i="79" s="1"/>
  <c r="J102" i="79"/>
  <c r="I101" i="79"/>
  <c r="H100" i="79"/>
  <c r="J99" i="79"/>
  <c r="I98" i="79"/>
  <c r="H97" i="79"/>
  <c r="G97" i="79" s="1"/>
  <c r="J96" i="79"/>
  <c r="I95" i="79"/>
  <c r="H94" i="79"/>
  <c r="J93" i="79"/>
  <c r="I92" i="79"/>
  <c r="H91" i="79"/>
  <c r="J90" i="79"/>
  <c r="I89" i="79"/>
  <c r="H88" i="79"/>
  <c r="J87" i="79"/>
  <c r="G87" i="79" s="1"/>
  <c r="I86" i="79"/>
  <c r="H85" i="79"/>
  <c r="J84" i="79"/>
  <c r="I83" i="79"/>
  <c r="H82" i="79"/>
  <c r="J81" i="79"/>
  <c r="I80" i="79"/>
  <c r="H79" i="79"/>
  <c r="G79" i="79" s="1"/>
  <c r="J78" i="79"/>
  <c r="I77" i="79"/>
  <c r="H76" i="79"/>
  <c r="J75" i="79"/>
  <c r="I74" i="79"/>
  <c r="H73" i="79"/>
  <c r="J63" i="79"/>
  <c r="I62" i="79"/>
  <c r="H61" i="79"/>
  <c r="G61" i="79" s="1"/>
  <c r="J60" i="79"/>
  <c r="I59" i="79"/>
  <c r="H58" i="79"/>
  <c r="J57" i="79"/>
  <c r="I56" i="79"/>
  <c r="H55" i="79"/>
  <c r="J54" i="79"/>
  <c r="I53" i="79"/>
  <c r="H52" i="79"/>
  <c r="J51" i="79"/>
  <c r="G51" i="79" s="1"/>
  <c r="I50" i="79"/>
  <c r="H49" i="79"/>
  <c r="J48" i="79"/>
  <c r="I47" i="79"/>
  <c r="H46" i="79"/>
  <c r="J36" i="79"/>
  <c r="I35" i="79"/>
  <c r="H34" i="79"/>
  <c r="G34" i="79" s="1"/>
  <c r="J33" i="79"/>
  <c r="I32" i="79"/>
  <c r="H31" i="79"/>
  <c r="J30" i="79"/>
  <c r="I29" i="79"/>
  <c r="H28" i="79"/>
  <c r="G28" i="79" s="1"/>
  <c r="J27" i="79"/>
  <c r="I26" i="79"/>
  <c r="H25" i="79"/>
  <c r="J24" i="79"/>
  <c r="I23" i="79"/>
  <c r="H22" i="79"/>
  <c r="J21" i="79"/>
  <c r="I20" i="79"/>
  <c r="H19" i="79"/>
  <c r="J18" i="79"/>
  <c r="G18" i="79" s="1"/>
  <c r="I17" i="79"/>
  <c r="H16" i="79"/>
  <c r="J15" i="79"/>
  <c r="I14" i="79"/>
  <c r="H13" i="79"/>
  <c r="J12" i="79"/>
  <c r="I11" i="79"/>
  <c r="H10" i="79"/>
  <c r="G10" i="79" s="1"/>
  <c r="K150" i="79"/>
  <c r="K149" i="79"/>
  <c r="K148" i="79"/>
  <c r="K147" i="79"/>
  <c r="K146" i="79"/>
  <c r="K145" i="79"/>
  <c r="K144" i="79"/>
  <c r="K143" i="79"/>
  <c r="K72" i="79"/>
  <c r="K71" i="79"/>
  <c r="K70" i="79"/>
  <c r="K69" i="79"/>
  <c r="K68" i="79"/>
  <c r="K67" i="79"/>
  <c r="K66" i="79"/>
  <c r="K65" i="79"/>
  <c r="K45" i="79"/>
  <c r="K44" i="79"/>
  <c r="K43" i="79"/>
  <c r="K42" i="79"/>
  <c r="K41" i="79"/>
  <c r="K40" i="79"/>
  <c r="K39" i="79"/>
  <c r="K38" i="79"/>
  <c r="K142" i="79"/>
  <c r="K64" i="79"/>
  <c r="K37" i="79"/>
  <c r="J9" i="79"/>
  <c r="I8" i="79"/>
  <c r="H7" i="79"/>
  <c r="J6" i="79"/>
  <c r="I5" i="79"/>
  <c r="H4" i="79"/>
  <c r="G4" i="79" s="1"/>
  <c r="E169" i="79"/>
  <c r="E166" i="79"/>
  <c r="E163" i="79"/>
  <c r="E160" i="79"/>
  <c r="E157" i="79"/>
  <c r="E154" i="79"/>
  <c r="E151" i="79"/>
  <c r="E142" i="79"/>
  <c r="E139" i="79"/>
  <c r="E136" i="79"/>
  <c r="E133" i="79"/>
  <c r="E130" i="79"/>
  <c r="E127" i="79"/>
  <c r="E124" i="79"/>
  <c r="E121" i="79"/>
  <c r="E118" i="79"/>
  <c r="E115" i="79"/>
  <c r="E112" i="79"/>
  <c r="E109" i="79"/>
  <c r="E106" i="79"/>
  <c r="E103" i="79"/>
  <c r="E100" i="79"/>
  <c r="E97" i="79"/>
  <c r="E94" i="79"/>
  <c r="E91" i="79"/>
  <c r="E88" i="79"/>
  <c r="E85" i="79"/>
  <c r="E82" i="79"/>
  <c r="E79" i="79"/>
  <c r="E76" i="79"/>
  <c r="E73" i="79"/>
  <c r="E61" i="79"/>
  <c r="E58" i="79"/>
  <c r="E55" i="79"/>
  <c r="E52" i="79"/>
  <c r="E49" i="79"/>
  <c r="E46" i="79"/>
  <c r="E37" i="79"/>
  <c r="E34" i="79"/>
  <c r="E31" i="79"/>
  <c r="E28" i="79"/>
  <c r="E25" i="79"/>
  <c r="E22" i="79"/>
  <c r="E19" i="79"/>
  <c r="E16" i="79"/>
  <c r="E13" i="79"/>
  <c r="E10" i="79"/>
  <c r="E7" i="79"/>
  <c r="E4" i="79"/>
  <c r="C169" i="79"/>
  <c r="C166" i="79"/>
  <c r="C163" i="79"/>
  <c r="C160" i="79"/>
  <c r="C157" i="79"/>
  <c r="C154" i="79"/>
  <c r="C151" i="79"/>
  <c r="C142" i="79"/>
  <c r="C139" i="79"/>
  <c r="C136" i="79"/>
  <c r="C133" i="79"/>
  <c r="C130" i="79"/>
  <c r="C127" i="79"/>
  <c r="C124" i="79"/>
  <c r="C121" i="79"/>
  <c r="C118" i="79"/>
  <c r="C115" i="79"/>
  <c r="C112" i="79"/>
  <c r="C109" i="79"/>
  <c r="C106" i="79"/>
  <c r="C103" i="79"/>
  <c r="C100" i="79"/>
  <c r="C97" i="79"/>
  <c r="C94" i="79"/>
  <c r="C91" i="79"/>
  <c r="C88" i="79"/>
  <c r="C85" i="79"/>
  <c r="C82" i="79"/>
  <c r="C79" i="79"/>
  <c r="C76" i="79"/>
  <c r="C73" i="79"/>
  <c r="C64" i="79"/>
  <c r="C61" i="79"/>
  <c r="C58" i="79"/>
  <c r="C55" i="79"/>
  <c r="C52" i="79"/>
  <c r="C49" i="79"/>
  <c r="C46" i="79"/>
  <c r="C37" i="79"/>
  <c r="C34" i="79"/>
  <c r="C31" i="79"/>
  <c r="C28" i="79"/>
  <c r="C25" i="79"/>
  <c r="C22" i="79"/>
  <c r="C19" i="79"/>
  <c r="C16" i="79"/>
  <c r="C13" i="79"/>
  <c r="C10" i="79"/>
  <c r="C7" i="79"/>
  <c r="C4" i="79"/>
  <c r="I17" i="76"/>
  <c r="P145" i="78"/>
  <c r="M145" i="78"/>
  <c r="G145" i="78"/>
  <c r="E145" i="78"/>
  <c r="D145" i="78"/>
  <c r="B145" i="78"/>
  <c r="A145" i="78"/>
  <c r="C145" i="78" s="1"/>
  <c r="P144" i="78"/>
  <c r="M144" i="78"/>
  <c r="G144" i="78"/>
  <c r="E144" i="78"/>
  <c r="D144" i="78"/>
  <c r="B144" i="78"/>
  <c r="A144" i="78"/>
  <c r="C144" i="78" s="1"/>
  <c r="P143" i="78"/>
  <c r="M143" i="78"/>
  <c r="G143" i="78"/>
  <c r="E143" i="78"/>
  <c r="D143" i="78"/>
  <c r="B143" i="78"/>
  <c r="A143" i="78"/>
  <c r="C143" i="78" s="1"/>
  <c r="P142" i="78"/>
  <c r="M142" i="78"/>
  <c r="G142" i="78"/>
  <c r="E142" i="78"/>
  <c r="D142" i="78"/>
  <c r="B142" i="78"/>
  <c r="A142" i="78"/>
  <c r="C142" i="78" s="1"/>
  <c r="P141" i="78"/>
  <c r="M141" i="78"/>
  <c r="G141" i="78"/>
  <c r="E141" i="78"/>
  <c r="D141" i="78"/>
  <c r="B141" i="78"/>
  <c r="A141" i="78"/>
  <c r="C141" i="78" s="1"/>
  <c r="P140" i="78"/>
  <c r="M140" i="78"/>
  <c r="G140" i="78"/>
  <c r="E140" i="78"/>
  <c r="D140" i="78"/>
  <c r="B140" i="78"/>
  <c r="A140" i="78"/>
  <c r="C140" i="78" s="1"/>
  <c r="P139" i="78"/>
  <c r="M139" i="78"/>
  <c r="G139" i="78"/>
  <c r="E139" i="78"/>
  <c r="D139" i="78"/>
  <c r="B139" i="78"/>
  <c r="A139" i="78"/>
  <c r="C139" i="78" s="1"/>
  <c r="P138" i="78"/>
  <c r="M138" i="78"/>
  <c r="G138" i="78"/>
  <c r="E138" i="78"/>
  <c r="D138" i="78"/>
  <c r="B138" i="78"/>
  <c r="A138" i="78"/>
  <c r="C138" i="78" s="1"/>
  <c r="P137" i="78"/>
  <c r="M137" i="78"/>
  <c r="G137" i="78"/>
  <c r="E137" i="78"/>
  <c r="D137" i="78"/>
  <c r="B137" i="78"/>
  <c r="A137" i="78"/>
  <c r="C137" i="78" s="1"/>
  <c r="P136" i="78"/>
  <c r="M136" i="78"/>
  <c r="G136" i="78"/>
  <c r="E136" i="78"/>
  <c r="D136" i="78"/>
  <c r="B136" i="78"/>
  <c r="A136" i="78"/>
  <c r="C136" i="78" s="1"/>
  <c r="P135" i="78"/>
  <c r="M135" i="78"/>
  <c r="G135" i="78"/>
  <c r="E135" i="78"/>
  <c r="D135" i="78"/>
  <c r="B135" i="78"/>
  <c r="A135" i="78"/>
  <c r="C135" i="78" s="1"/>
  <c r="P134" i="78"/>
  <c r="M134" i="78"/>
  <c r="G134" i="78"/>
  <c r="E134" i="78"/>
  <c r="D134" i="78"/>
  <c r="B134" i="78"/>
  <c r="A134" i="78"/>
  <c r="C134" i="78" s="1"/>
  <c r="P133" i="78"/>
  <c r="M133" i="78"/>
  <c r="G133" i="78"/>
  <c r="E133" i="78"/>
  <c r="D133" i="78"/>
  <c r="B133" i="78"/>
  <c r="A133" i="78"/>
  <c r="C133" i="78" s="1"/>
  <c r="P132" i="78"/>
  <c r="M132" i="78"/>
  <c r="G132" i="78"/>
  <c r="E132" i="78"/>
  <c r="D132" i="78"/>
  <c r="B132" i="78"/>
  <c r="A132" i="78"/>
  <c r="C132" i="78" s="1"/>
  <c r="P131" i="78"/>
  <c r="M131" i="78"/>
  <c r="G131" i="78"/>
  <c r="E131" i="78"/>
  <c r="D131" i="78"/>
  <c r="B131" i="78"/>
  <c r="A131" i="78"/>
  <c r="C131" i="78" s="1"/>
  <c r="P130" i="78"/>
  <c r="M130" i="78"/>
  <c r="G130" i="78"/>
  <c r="E130" i="78"/>
  <c r="D130" i="78"/>
  <c r="B130" i="78"/>
  <c r="A130" i="78"/>
  <c r="C130" i="78" s="1"/>
  <c r="P129" i="78"/>
  <c r="M129" i="78"/>
  <c r="G129" i="78"/>
  <c r="E129" i="78"/>
  <c r="D129" i="78"/>
  <c r="B129" i="78"/>
  <c r="A129" i="78"/>
  <c r="C129" i="78" s="1"/>
  <c r="P128" i="78"/>
  <c r="M128" i="78"/>
  <c r="G128" i="78"/>
  <c r="E128" i="78"/>
  <c r="D128" i="78"/>
  <c r="B128" i="78"/>
  <c r="A128" i="78"/>
  <c r="C128" i="78" s="1"/>
  <c r="P127" i="78"/>
  <c r="M127" i="78"/>
  <c r="G127" i="78"/>
  <c r="E127" i="78"/>
  <c r="D127" i="78"/>
  <c r="B127" i="78"/>
  <c r="A127" i="78"/>
  <c r="C127" i="78" s="1"/>
  <c r="P126" i="78"/>
  <c r="M126" i="78"/>
  <c r="G126" i="78"/>
  <c r="E126" i="78"/>
  <c r="D126" i="78"/>
  <c r="B126" i="78"/>
  <c r="A126" i="78"/>
  <c r="C126" i="78" s="1"/>
  <c r="P125" i="78"/>
  <c r="M125" i="78"/>
  <c r="G125" i="78"/>
  <c r="E125" i="78"/>
  <c r="D125" i="78"/>
  <c r="B125" i="78"/>
  <c r="A125" i="78"/>
  <c r="C125" i="78" s="1"/>
  <c r="P124" i="78"/>
  <c r="M124" i="78"/>
  <c r="G124" i="78"/>
  <c r="E124" i="78"/>
  <c r="D124" i="78"/>
  <c r="B124" i="78"/>
  <c r="A124" i="78"/>
  <c r="C124" i="78" s="1"/>
  <c r="P123" i="78"/>
  <c r="M123" i="78"/>
  <c r="G123" i="78"/>
  <c r="E123" i="78"/>
  <c r="D123" i="78"/>
  <c r="B123" i="78"/>
  <c r="A123" i="78"/>
  <c r="C123" i="78" s="1"/>
  <c r="P122" i="78"/>
  <c r="M122" i="78"/>
  <c r="G122" i="78"/>
  <c r="E122" i="78"/>
  <c r="D122" i="78"/>
  <c r="B122" i="78"/>
  <c r="A122" i="78"/>
  <c r="C122" i="78" s="1"/>
  <c r="P121" i="78"/>
  <c r="M121" i="78"/>
  <c r="G121" i="78"/>
  <c r="E121" i="78"/>
  <c r="D121" i="78"/>
  <c r="B121" i="78"/>
  <c r="A121" i="78"/>
  <c r="C121" i="78" s="1"/>
  <c r="P120" i="78"/>
  <c r="M120" i="78"/>
  <c r="G120" i="78"/>
  <c r="E120" i="78"/>
  <c r="D120" i="78"/>
  <c r="B120" i="78"/>
  <c r="A120" i="78"/>
  <c r="C120" i="78" s="1"/>
  <c r="P119" i="78"/>
  <c r="M119" i="78"/>
  <c r="G119" i="78"/>
  <c r="E119" i="78"/>
  <c r="D119" i="78"/>
  <c r="B119" i="78"/>
  <c r="A119" i="78"/>
  <c r="C119" i="78" s="1"/>
  <c r="P118" i="78"/>
  <c r="M118" i="78"/>
  <c r="G118" i="78"/>
  <c r="E118" i="78"/>
  <c r="D118" i="78"/>
  <c r="B118" i="78"/>
  <c r="A118" i="78"/>
  <c r="C118" i="78" s="1"/>
  <c r="P117" i="78"/>
  <c r="M117" i="78"/>
  <c r="G117" i="78"/>
  <c r="E117" i="78"/>
  <c r="D117" i="78"/>
  <c r="B117" i="78"/>
  <c r="A117" i="78"/>
  <c r="C117" i="78" s="1"/>
  <c r="P116" i="78"/>
  <c r="M116" i="78"/>
  <c r="G116" i="78"/>
  <c r="E116" i="78"/>
  <c r="D116" i="78"/>
  <c r="B116" i="78"/>
  <c r="A116" i="78"/>
  <c r="C116" i="78" s="1"/>
  <c r="P115" i="78"/>
  <c r="M115" i="78"/>
  <c r="G115" i="78"/>
  <c r="E115" i="78"/>
  <c r="D115" i="78"/>
  <c r="B115" i="78"/>
  <c r="A115" i="78"/>
  <c r="C115" i="78" s="1"/>
  <c r="P114" i="78"/>
  <c r="M114" i="78"/>
  <c r="G114" i="78"/>
  <c r="E114" i="78"/>
  <c r="D114" i="78"/>
  <c r="B114" i="78"/>
  <c r="A114" i="78"/>
  <c r="C114" i="78" s="1"/>
  <c r="P113" i="78"/>
  <c r="M113" i="78"/>
  <c r="G113" i="78"/>
  <c r="E113" i="78"/>
  <c r="D113" i="78"/>
  <c r="B113" i="78"/>
  <c r="A113" i="78"/>
  <c r="C113" i="78" s="1"/>
  <c r="P112" i="78"/>
  <c r="M112" i="78"/>
  <c r="G112" i="78"/>
  <c r="E112" i="78"/>
  <c r="D112" i="78"/>
  <c r="B112" i="78"/>
  <c r="A112" i="78"/>
  <c r="C112" i="78" s="1"/>
  <c r="P111" i="78"/>
  <c r="M111" i="78"/>
  <c r="G111" i="78"/>
  <c r="E111" i="78"/>
  <c r="D111" i="78"/>
  <c r="B111" i="78"/>
  <c r="A111" i="78"/>
  <c r="C111" i="78" s="1"/>
  <c r="P110" i="78"/>
  <c r="M110" i="78"/>
  <c r="G110" i="78"/>
  <c r="E110" i="78"/>
  <c r="D110" i="78"/>
  <c r="B110" i="78"/>
  <c r="A110" i="78"/>
  <c r="C110" i="78" s="1"/>
  <c r="P109" i="78"/>
  <c r="M109" i="78"/>
  <c r="G109" i="78"/>
  <c r="E109" i="78"/>
  <c r="D109" i="78"/>
  <c r="B109" i="78"/>
  <c r="A109" i="78"/>
  <c r="C109" i="78" s="1"/>
  <c r="P108" i="78"/>
  <c r="M108" i="78"/>
  <c r="G108" i="78"/>
  <c r="E108" i="78"/>
  <c r="D108" i="78"/>
  <c r="B108" i="78"/>
  <c r="A108" i="78"/>
  <c r="C108" i="78" s="1"/>
  <c r="P107" i="78"/>
  <c r="M107" i="78"/>
  <c r="G107" i="78"/>
  <c r="E107" i="78"/>
  <c r="D107" i="78"/>
  <c r="B107" i="78"/>
  <c r="A107" i="78"/>
  <c r="C107" i="78" s="1"/>
  <c r="P106" i="78"/>
  <c r="M106" i="78"/>
  <c r="G106" i="78"/>
  <c r="E106" i="78"/>
  <c r="D106" i="78"/>
  <c r="B106" i="78"/>
  <c r="A106" i="78"/>
  <c r="C106" i="78" s="1"/>
  <c r="P105" i="78"/>
  <c r="M105" i="78"/>
  <c r="G105" i="78"/>
  <c r="E105" i="78"/>
  <c r="D105" i="78"/>
  <c r="B105" i="78"/>
  <c r="A105" i="78"/>
  <c r="C105" i="78" s="1"/>
  <c r="P104" i="78"/>
  <c r="M104" i="78"/>
  <c r="G104" i="78"/>
  <c r="E104" i="78"/>
  <c r="D104" i="78"/>
  <c r="B104" i="78"/>
  <c r="A104" i="78"/>
  <c r="C104" i="78" s="1"/>
  <c r="P103" i="78"/>
  <c r="M103" i="78"/>
  <c r="G103" i="78"/>
  <c r="E103" i="78"/>
  <c r="D103" i="78"/>
  <c r="B103" i="78"/>
  <c r="A103" i="78"/>
  <c r="C103" i="78" s="1"/>
  <c r="P102" i="78"/>
  <c r="M102" i="78"/>
  <c r="G102" i="78"/>
  <c r="E102" i="78"/>
  <c r="D102" i="78"/>
  <c r="B102" i="78"/>
  <c r="A102" i="78"/>
  <c r="C102" i="78" s="1"/>
  <c r="P101" i="78"/>
  <c r="M101" i="78"/>
  <c r="G101" i="78"/>
  <c r="E101" i="78"/>
  <c r="D101" i="78"/>
  <c r="B101" i="78"/>
  <c r="A101" i="78"/>
  <c r="C101" i="78" s="1"/>
  <c r="P100" i="78"/>
  <c r="M100" i="78"/>
  <c r="G100" i="78"/>
  <c r="E100" i="78"/>
  <c r="D100" i="78"/>
  <c r="B100" i="78"/>
  <c r="A100" i="78"/>
  <c r="C100" i="78" s="1"/>
  <c r="P99" i="78"/>
  <c r="M99" i="78"/>
  <c r="G99" i="78"/>
  <c r="E99" i="78"/>
  <c r="D99" i="78"/>
  <c r="B99" i="78"/>
  <c r="A99" i="78"/>
  <c r="C99" i="78" s="1"/>
  <c r="P98" i="78"/>
  <c r="M98" i="78"/>
  <c r="G98" i="78"/>
  <c r="E98" i="78"/>
  <c r="D98" i="78"/>
  <c r="B98" i="78"/>
  <c r="A98" i="78"/>
  <c r="C98" i="78" s="1"/>
  <c r="P97" i="78"/>
  <c r="M97" i="78"/>
  <c r="G97" i="78"/>
  <c r="E97" i="78"/>
  <c r="D97" i="78"/>
  <c r="B97" i="78"/>
  <c r="A97" i="78"/>
  <c r="C97" i="78" s="1"/>
  <c r="P96" i="78"/>
  <c r="M96" i="78"/>
  <c r="G96" i="78"/>
  <c r="E96" i="78"/>
  <c r="D96" i="78"/>
  <c r="B96" i="78"/>
  <c r="A96" i="78"/>
  <c r="C96" i="78" s="1"/>
  <c r="P95" i="78"/>
  <c r="M95" i="78"/>
  <c r="G95" i="78"/>
  <c r="E95" i="78"/>
  <c r="D95" i="78"/>
  <c r="B95" i="78"/>
  <c r="A95" i="78"/>
  <c r="C95" i="78" s="1"/>
  <c r="P94" i="78"/>
  <c r="M94" i="78"/>
  <c r="G94" i="78"/>
  <c r="E94" i="78"/>
  <c r="D94" i="78"/>
  <c r="B94" i="78"/>
  <c r="A94" i="78"/>
  <c r="C94" i="78" s="1"/>
  <c r="P93" i="78"/>
  <c r="M93" i="78"/>
  <c r="G93" i="78"/>
  <c r="E93" i="78"/>
  <c r="D93" i="78"/>
  <c r="B93" i="78"/>
  <c r="A93" i="78"/>
  <c r="C93" i="78" s="1"/>
  <c r="P92" i="78"/>
  <c r="M92" i="78"/>
  <c r="G92" i="78"/>
  <c r="E92" i="78"/>
  <c r="D92" i="78"/>
  <c r="B92" i="78"/>
  <c r="A92" i="78"/>
  <c r="C92" i="78" s="1"/>
  <c r="P91" i="78"/>
  <c r="M91" i="78"/>
  <c r="G91" i="78"/>
  <c r="E91" i="78"/>
  <c r="D91" i="78"/>
  <c r="B91" i="78"/>
  <c r="A91" i="78"/>
  <c r="C91" i="78" s="1"/>
  <c r="P90" i="78"/>
  <c r="M90" i="78"/>
  <c r="G90" i="78"/>
  <c r="E90" i="78"/>
  <c r="D90" i="78"/>
  <c r="B90" i="78"/>
  <c r="A90" i="78"/>
  <c r="C90" i="78" s="1"/>
  <c r="P89" i="78"/>
  <c r="M89" i="78"/>
  <c r="G89" i="78"/>
  <c r="E89" i="78"/>
  <c r="D89" i="78"/>
  <c r="B89" i="78"/>
  <c r="A89" i="78"/>
  <c r="C89" i="78" s="1"/>
  <c r="P88" i="78"/>
  <c r="M88" i="78"/>
  <c r="G88" i="78"/>
  <c r="E88" i="78"/>
  <c r="D88" i="78"/>
  <c r="B88" i="78"/>
  <c r="A88" i="78"/>
  <c r="C88" i="78" s="1"/>
  <c r="P87" i="78"/>
  <c r="M87" i="78"/>
  <c r="G87" i="78"/>
  <c r="E87" i="78"/>
  <c r="D87" i="78"/>
  <c r="B87" i="78"/>
  <c r="A87" i="78"/>
  <c r="C87" i="78" s="1"/>
  <c r="P86" i="78"/>
  <c r="M86" i="78"/>
  <c r="G86" i="78"/>
  <c r="E86" i="78"/>
  <c r="D86" i="78"/>
  <c r="B86" i="78"/>
  <c r="A86" i="78"/>
  <c r="C86" i="78" s="1"/>
  <c r="P85" i="78"/>
  <c r="M85" i="78"/>
  <c r="G85" i="78"/>
  <c r="E85" i="78"/>
  <c r="D85" i="78"/>
  <c r="B85" i="78"/>
  <c r="A85" i="78"/>
  <c r="C85" i="78" s="1"/>
  <c r="P84" i="78"/>
  <c r="M84" i="78"/>
  <c r="G84" i="78"/>
  <c r="E84" i="78"/>
  <c r="D84" i="78"/>
  <c r="B84" i="78"/>
  <c r="A84" i="78"/>
  <c r="C84" i="78" s="1"/>
  <c r="P83" i="78"/>
  <c r="M83" i="78"/>
  <c r="G83" i="78"/>
  <c r="E83" i="78"/>
  <c r="D83" i="78"/>
  <c r="B83" i="78"/>
  <c r="A83" i="78"/>
  <c r="C83" i="78" s="1"/>
  <c r="P82" i="78"/>
  <c r="M82" i="78"/>
  <c r="G82" i="78"/>
  <c r="E82" i="78"/>
  <c r="D82" i="78"/>
  <c r="B82" i="78"/>
  <c r="A82" i="78"/>
  <c r="C82" i="78" s="1"/>
  <c r="P81" i="78"/>
  <c r="M81" i="78"/>
  <c r="G81" i="78"/>
  <c r="E81" i="78"/>
  <c r="D81" i="78"/>
  <c r="B81" i="78"/>
  <c r="A81" i="78"/>
  <c r="C81" i="78" s="1"/>
  <c r="P80" i="78"/>
  <c r="M80" i="78"/>
  <c r="G80" i="78"/>
  <c r="E80" i="78"/>
  <c r="D80" i="78"/>
  <c r="B80" i="78"/>
  <c r="A80" i="78"/>
  <c r="C80" i="78" s="1"/>
  <c r="P79" i="78"/>
  <c r="M79" i="78"/>
  <c r="G79" i="78"/>
  <c r="E79" i="78"/>
  <c r="D79" i="78"/>
  <c r="B79" i="78"/>
  <c r="A79" i="78"/>
  <c r="C79" i="78" s="1"/>
  <c r="P78" i="78"/>
  <c r="M78" i="78"/>
  <c r="G78" i="78"/>
  <c r="E78" i="78"/>
  <c r="D78" i="78"/>
  <c r="B78" i="78"/>
  <c r="A78" i="78"/>
  <c r="C78" i="78" s="1"/>
  <c r="P77" i="78"/>
  <c r="M77" i="78"/>
  <c r="G77" i="78"/>
  <c r="E77" i="78"/>
  <c r="D77" i="78"/>
  <c r="B77" i="78"/>
  <c r="A77" i="78"/>
  <c r="C77" i="78" s="1"/>
  <c r="P76" i="78"/>
  <c r="M76" i="78"/>
  <c r="G76" i="78"/>
  <c r="E76" i="78"/>
  <c r="D76" i="78"/>
  <c r="B76" i="78"/>
  <c r="A76" i="78"/>
  <c r="C76" i="78" s="1"/>
  <c r="P75" i="78"/>
  <c r="M75" i="78"/>
  <c r="G75" i="78"/>
  <c r="E75" i="78"/>
  <c r="D75" i="78"/>
  <c r="B75" i="78"/>
  <c r="A75" i="78"/>
  <c r="C75" i="78" s="1"/>
  <c r="P74" i="78"/>
  <c r="M74" i="78"/>
  <c r="G74" i="78"/>
  <c r="E74" i="78"/>
  <c r="D74" i="78"/>
  <c r="B74" i="78"/>
  <c r="A74" i="78"/>
  <c r="C74" i="78" s="1"/>
  <c r="P73" i="78"/>
  <c r="M73" i="78"/>
  <c r="G73" i="78"/>
  <c r="E73" i="78"/>
  <c r="D73" i="78"/>
  <c r="B73" i="78"/>
  <c r="A73" i="78"/>
  <c r="C73" i="78" s="1"/>
  <c r="P72" i="78"/>
  <c r="M72" i="78"/>
  <c r="G72" i="78"/>
  <c r="E72" i="78"/>
  <c r="D72" i="78"/>
  <c r="B72" i="78"/>
  <c r="A72" i="78"/>
  <c r="C72" i="78" s="1"/>
  <c r="P71" i="78"/>
  <c r="M71" i="78"/>
  <c r="G71" i="78"/>
  <c r="E71" i="78"/>
  <c r="D71" i="78"/>
  <c r="B71" i="78"/>
  <c r="A71" i="78"/>
  <c r="C71" i="78" s="1"/>
  <c r="P70" i="78"/>
  <c r="M70" i="78"/>
  <c r="G70" i="78"/>
  <c r="E70" i="78"/>
  <c r="D70" i="78"/>
  <c r="B70" i="78"/>
  <c r="A70" i="78"/>
  <c r="C70" i="78" s="1"/>
  <c r="P69" i="78"/>
  <c r="M69" i="78"/>
  <c r="G69" i="78"/>
  <c r="E69" i="78"/>
  <c r="D69" i="78"/>
  <c r="B69" i="78"/>
  <c r="A69" i="78"/>
  <c r="C69" i="78" s="1"/>
  <c r="P68" i="78"/>
  <c r="M68" i="78"/>
  <c r="G68" i="78"/>
  <c r="E68" i="78"/>
  <c r="D68" i="78"/>
  <c r="B68" i="78"/>
  <c r="A68" i="78"/>
  <c r="C68" i="78" s="1"/>
  <c r="P67" i="78"/>
  <c r="M67" i="78"/>
  <c r="G67" i="78"/>
  <c r="E67" i="78"/>
  <c r="D67" i="78"/>
  <c r="B67" i="78"/>
  <c r="A67" i="78"/>
  <c r="C67" i="78" s="1"/>
  <c r="P66" i="78"/>
  <c r="M66" i="78"/>
  <c r="G66" i="78"/>
  <c r="E66" i="78"/>
  <c r="D66" i="78"/>
  <c r="B66" i="78"/>
  <c r="A66" i="78"/>
  <c r="C66" i="78" s="1"/>
  <c r="P65" i="78"/>
  <c r="M65" i="78"/>
  <c r="G65" i="78"/>
  <c r="E65" i="78"/>
  <c r="D65" i="78"/>
  <c r="B65" i="78"/>
  <c r="A65" i="78"/>
  <c r="C65" i="78" s="1"/>
  <c r="P64" i="78"/>
  <c r="M64" i="78"/>
  <c r="G64" i="78"/>
  <c r="E64" i="78"/>
  <c r="D64" i="78"/>
  <c r="B64" i="78"/>
  <c r="A64" i="78"/>
  <c r="C64" i="78" s="1"/>
  <c r="P63" i="78"/>
  <c r="M63" i="78"/>
  <c r="G63" i="78"/>
  <c r="E63" i="78"/>
  <c r="D63" i="78"/>
  <c r="B63" i="78"/>
  <c r="A63" i="78"/>
  <c r="C63" i="78" s="1"/>
  <c r="P62" i="78"/>
  <c r="M62" i="78"/>
  <c r="G62" i="78"/>
  <c r="E62" i="78"/>
  <c r="D62" i="78"/>
  <c r="B62" i="78"/>
  <c r="A62" i="78"/>
  <c r="C62" i="78" s="1"/>
  <c r="P61" i="78"/>
  <c r="M61" i="78"/>
  <c r="G61" i="78"/>
  <c r="E61" i="78"/>
  <c r="D61" i="78"/>
  <c r="B61" i="78"/>
  <c r="A61" i="78"/>
  <c r="C61" i="78" s="1"/>
  <c r="P60" i="78"/>
  <c r="M60" i="78"/>
  <c r="G60" i="78"/>
  <c r="E60" i="78"/>
  <c r="D60" i="78"/>
  <c r="B60" i="78"/>
  <c r="A60" i="78"/>
  <c r="C60" i="78" s="1"/>
  <c r="P59" i="78"/>
  <c r="M59" i="78"/>
  <c r="G59" i="78"/>
  <c r="E59" i="78"/>
  <c r="D59" i="78"/>
  <c r="B59" i="78"/>
  <c r="A59" i="78"/>
  <c r="C59" i="78" s="1"/>
  <c r="P58" i="78"/>
  <c r="M58" i="78"/>
  <c r="G58" i="78"/>
  <c r="E58" i="78"/>
  <c r="D58" i="78"/>
  <c r="B58" i="78"/>
  <c r="A58" i="78"/>
  <c r="C58" i="78" s="1"/>
  <c r="P57" i="78"/>
  <c r="M57" i="78"/>
  <c r="G57" i="78"/>
  <c r="E57" i="78"/>
  <c r="D57" i="78"/>
  <c r="B57" i="78"/>
  <c r="A57" i="78"/>
  <c r="C57" i="78" s="1"/>
  <c r="P56" i="78"/>
  <c r="M56" i="78"/>
  <c r="G56" i="78"/>
  <c r="E56" i="78"/>
  <c r="D56" i="78"/>
  <c r="B56" i="78"/>
  <c r="A56" i="78"/>
  <c r="C56" i="78" s="1"/>
  <c r="P55" i="78"/>
  <c r="M55" i="78"/>
  <c r="G55" i="78"/>
  <c r="E55" i="78"/>
  <c r="D55" i="78"/>
  <c r="B55" i="78"/>
  <c r="A55" i="78"/>
  <c r="C55" i="78" s="1"/>
  <c r="P54" i="78"/>
  <c r="M54" i="78"/>
  <c r="G54" i="78"/>
  <c r="E54" i="78"/>
  <c r="D54" i="78"/>
  <c r="B54" i="78"/>
  <c r="A54" i="78"/>
  <c r="C54" i="78" s="1"/>
  <c r="P53" i="78"/>
  <c r="M53" i="78"/>
  <c r="G53" i="78"/>
  <c r="E53" i="78"/>
  <c r="D53" i="78"/>
  <c r="B53" i="78"/>
  <c r="A53" i="78"/>
  <c r="C53" i="78" s="1"/>
  <c r="P52" i="78"/>
  <c r="M52" i="78"/>
  <c r="G52" i="78"/>
  <c r="E52" i="78"/>
  <c r="D52" i="78"/>
  <c r="B52" i="78"/>
  <c r="A52" i="78"/>
  <c r="C52" i="78" s="1"/>
  <c r="P51" i="78"/>
  <c r="M51" i="78"/>
  <c r="G51" i="78"/>
  <c r="E51" i="78"/>
  <c r="D51" i="78"/>
  <c r="B51" i="78"/>
  <c r="A51" i="78"/>
  <c r="C51" i="78" s="1"/>
  <c r="P50" i="78"/>
  <c r="M50" i="78"/>
  <c r="G50" i="78"/>
  <c r="E50" i="78"/>
  <c r="D50" i="78"/>
  <c r="B50" i="78"/>
  <c r="A50" i="78"/>
  <c r="C50" i="78" s="1"/>
  <c r="P49" i="78"/>
  <c r="M49" i="78"/>
  <c r="G49" i="78"/>
  <c r="E49" i="78"/>
  <c r="D49" i="78"/>
  <c r="B49" i="78"/>
  <c r="A49" i="78"/>
  <c r="C49" i="78" s="1"/>
  <c r="P48" i="78"/>
  <c r="M48" i="78"/>
  <c r="G48" i="78"/>
  <c r="E48" i="78"/>
  <c r="D48" i="78"/>
  <c r="B48" i="78"/>
  <c r="A48" i="78"/>
  <c r="C48" i="78" s="1"/>
  <c r="P47" i="78"/>
  <c r="M47" i="78"/>
  <c r="G47" i="78"/>
  <c r="E47" i="78"/>
  <c r="D47" i="78"/>
  <c r="B47" i="78"/>
  <c r="A47" i="78"/>
  <c r="C47" i="78" s="1"/>
  <c r="P46" i="78"/>
  <c r="M46" i="78"/>
  <c r="G46" i="78"/>
  <c r="E46" i="78"/>
  <c r="D46" i="78"/>
  <c r="B46" i="78"/>
  <c r="A46" i="78"/>
  <c r="C46" i="78" s="1"/>
  <c r="P45" i="78"/>
  <c r="M45" i="78"/>
  <c r="G45" i="78"/>
  <c r="E45" i="78"/>
  <c r="D45" i="78"/>
  <c r="B45" i="78"/>
  <c r="A45" i="78"/>
  <c r="C45" i="78" s="1"/>
  <c r="P44" i="78"/>
  <c r="M44" i="78"/>
  <c r="G44" i="78"/>
  <c r="E44" i="78"/>
  <c r="D44" i="78"/>
  <c r="B44" i="78"/>
  <c r="A44" i="78"/>
  <c r="C44" i="78" s="1"/>
  <c r="P43" i="78"/>
  <c r="M43" i="78"/>
  <c r="G43" i="78"/>
  <c r="E43" i="78"/>
  <c r="D43" i="78"/>
  <c r="B43" i="78"/>
  <c r="A43" i="78"/>
  <c r="C43" i="78" s="1"/>
  <c r="P42" i="78"/>
  <c r="M42" i="78"/>
  <c r="G42" i="78"/>
  <c r="E42" i="78"/>
  <c r="D42" i="78"/>
  <c r="B42" i="78"/>
  <c r="A42" i="78"/>
  <c r="C42" i="78" s="1"/>
  <c r="P41" i="78"/>
  <c r="M41" i="78"/>
  <c r="G41" i="78"/>
  <c r="E41" i="78"/>
  <c r="D41" i="78"/>
  <c r="B41" i="78"/>
  <c r="A41" i="78"/>
  <c r="C41" i="78" s="1"/>
  <c r="P40" i="78"/>
  <c r="M40" i="78"/>
  <c r="G40" i="78"/>
  <c r="E40" i="78"/>
  <c r="D40" i="78"/>
  <c r="B40" i="78"/>
  <c r="A40" i="78"/>
  <c r="C40" i="78" s="1"/>
  <c r="P39" i="78"/>
  <c r="M39" i="78"/>
  <c r="G39" i="78"/>
  <c r="E39" i="78"/>
  <c r="D39" i="78"/>
  <c r="B39" i="78"/>
  <c r="A39" i="78"/>
  <c r="C39" i="78" s="1"/>
  <c r="P38" i="78"/>
  <c r="M38" i="78"/>
  <c r="G38" i="78"/>
  <c r="E38" i="78"/>
  <c r="D38" i="78"/>
  <c r="B38" i="78"/>
  <c r="A38" i="78"/>
  <c r="C38" i="78" s="1"/>
  <c r="P37" i="78"/>
  <c r="M37" i="78"/>
  <c r="G37" i="78"/>
  <c r="E37" i="78"/>
  <c r="D37" i="78"/>
  <c r="B37" i="78"/>
  <c r="A37" i="78"/>
  <c r="C37" i="78" s="1"/>
  <c r="P36" i="78"/>
  <c r="M36" i="78"/>
  <c r="G36" i="78"/>
  <c r="E36" i="78"/>
  <c r="D36" i="78"/>
  <c r="B36" i="78"/>
  <c r="A36" i="78"/>
  <c r="C36" i="78" s="1"/>
  <c r="P35" i="78"/>
  <c r="M35" i="78"/>
  <c r="G35" i="78"/>
  <c r="E35" i="78"/>
  <c r="D35" i="78"/>
  <c r="B35" i="78"/>
  <c r="A35" i="78"/>
  <c r="C35" i="78" s="1"/>
  <c r="P34" i="78"/>
  <c r="M34" i="78"/>
  <c r="G34" i="78"/>
  <c r="E34" i="78"/>
  <c r="D34" i="78"/>
  <c r="B34" i="78"/>
  <c r="A34" i="78"/>
  <c r="C34" i="78" s="1"/>
  <c r="P33" i="78"/>
  <c r="M33" i="78"/>
  <c r="G33" i="78"/>
  <c r="E33" i="78"/>
  <c r="D33" i="78"/>
  <c r="B33" i="78"/>
  <c r="A33" i="78"/>
  <c r="C33" i="78" s="1"/>
  <c r="P32" i="78"/>
  <c r="M32" i="78"/>
  <c r="G32" i="78"/>
  <c r="E32" i="78"/>
  <c r="D32" i="78"/>
  <c r="B32" i="78"/>
  <c r="A32" i="78"/>
  <c r="C32" i="78" s="1"/>
  <c r="P31" i="78"/>
  <c r="M31" i="78"/>
  <c r="G31" i="78"/>
  <c r="E31" i="78"/>
  <c r="D31" i="78"/>
  <c r="B31" i="78"/>
  <c r="A31" i="78"/>
  <c r="C31" i="78" s="1"/>
  <c r="P30" i="78"/>
  <c r="M30" i="78"/>
  <c r="G30" i="78"/>
  <c r="E30" i="78"/>
  <c r="D30" i="78"/>
  <c r="B30" i="78"/>
  <c r="A30" i="78"/>
  <c r="C30" i="78" s="1"/>
  <c r="P29" i="78"/>
  <c r="M29" i="78"/>
  <c r="G29" i="78"/>
  <c r="E29" i="78"/>
  <c r="D29" i="78"/>
  <c r="B29" i="78"/>
  <c r="A29" i="78"/>
  <c r="C29" i="78" s="1"/>
  <c r="P28" i="78"/>
  <c r="M28" i="78"/>
  <c r="G28" i="78"/>
  <c r="E28" i="78"/>
  <c r="D28" i="78"/>
  <c r="B28" i="78"/>
  <c r="A28" i="78"/>
  <c r="C28" i="78" s="1"/>
  <c r="P27" i="78"/>
  <c r="M27" i="78"/>
  <c r="G27" i="78"/>
  <c r="E27" i="78"/>
  <c r="D27" i="78"/>
  <c r="B27" i="78"/>
  <c r="A27" i="78"/>
  <c r="C27" i="78" s="1"/>
  <c r="P26" i="78"/>
  <c r="M26" i="78"/>
  <c r="G26" i="78"/>
  <c r="E26" i="78"/>
  <c r="D26" i="78"/>
  <c r="B26" i="78"/>
  <c r="A26" i="78"/>
  <c r="C26" i="78" s="1"/>
  <c r="P25" i="78"/>
  <c r="M25" i="78"/>
  <c r="G25" i="78"/>
  <c r="E25" i="78"/>
  <c r="D25" i="78"/>
  <c r="B25" i="78"/>
  <c r="A25" i="78"/>
  <c r="C25" i="78" s="1"/>
  <c r="P24" i="78"/>
  <c r="M24" i="78"/>
  <c r="G24" i="78"/>
  <c r="E24" i="78"/>
  <c r="D24" i="78"/>
  <c r="B24" i="78"/>
  <c r="A24" i="78"/>
  <c r="C24" i="78" s="1"/>
  <c r="P23" i="78"/>
  <c r="M23" i="78"/>
  <c r="G23" i="78"/>
  <c r="E23" i="78"/>
  <c r="D23" i="78"/>
  <c r="B23" i="78"/>
  <c r="A23" i="78"/>
  <c r="C23" i="78" s="1"/>
  <c r="P22" i="78"/>
  <c r="M22" i="78"/>
  <c r="G22" i="78"/>
  <c r="E22" i="78"/>
  <c r="D22" i="78"/>
  <c r="B22" i="78"/>
  <c r="A22" i="78"/>
  <c r="C22" i="78" s="1"/>
  <c r="P21" i="78"/>
  <c r="M21" i="78"/>
  <c r="G21" i="78"/>
  <c r="E21" i="78"/>
  <c r="D21" i="78"/>
  <c r="B21" i="78"/>
  <c r="A21" i="78"/>
  <c r="C21" i="78" s="1"/>
  <c r="P20" i="78"/>
  <c r="M20" i="78"/>
  <c r="G20" i="78"/>
  <c r="E20" i="78"/>
  <c r="D20" i="78"/>
  <c r="B20" i="78"/>
  <c r="A20" i="78"/>
  <c r="C20" i="78" s="1"/>
  <c r="P19" i="78"/>
  <c r="M19" i="78"/>
  <c r="G19" i="78"/>
  <c r="E19" i="78"/>
  <c r="D19" i="78"/>
  <c r="B19" i="78"/>
  <c r="A19" i="78"/>
  <c r="C19" i="78" s="1"/>
  <c r="P18" i="78"/>
  <c r="M18" i="78"/>
  <c r="G18" i="78"/>
  <c r="E18" i="78"/>
  <c r="D18" i="78"/>
  <c r="B18" i="78"/>
  <c r="A18" i="78"/>
  <c r="C18" i="78" s="1"/>
  <c r="P17" i="78"/>
  <c r="M17" i="78"/>
  <c r="G17" i="78"/>
  <c r="E17" i="78"/>
  <c r="D17" i="78"/>
  <c r="B17" i="78"/>
  <c r="A17" i="78"/>
  <c r="C17" i="78" s="1"/>
  <c r="P16" i="78"/>
  <c r="M16" i="78"/>
  <c r="G16" i="78"/>
  <c r="E16" i="78"/>
  <c r="D16" i="78"/>
  <c r="B16" i="78"/>
  <c r="A16" i="78"/>
  <c r="C16" i="78" s="1"/>
  <c r="P15" i="78"/>
  <c r="M15" i="78"/>
  <c r="G15" i="78"/>
  <c r="E15" i="78"/>
  <c r="D15" i="78"/>
  <c r="B15" i="78"/>
  <c r="A15" i="78"/>
  <c r="C15" i="78" s="1"/>
  <c r="P14" i="78"/>
  <c r="M14" i="78"/>
  <c r="G14" i="78"/>
  <c r="E14" i="78"/>
  <c r="D14" i="78"/>
  <c r="B14" i="78"/>
  <c r="A14" i="78"/>
  <c r="C14" i="78" s="1"/>
  <c r="P13" i="78"/>
  <c r="M13" i="78"/>
  <c r="G13" i="78"/>
  <c r="E13" i="78"/>
  <c r="D13" i="78"/>
  <c r="B13" i="78"/>
  <c r="A13" i="78"/>
  <c r="C13" i="78" s="1"/>
  <c r="P12" i="78"/>
  <c r="M12" i="78"/>
  <c r="G12" i="78"/>
  <c r="E12" i="78"/>
  <c r="D12" i="78"/>
  <c r="B12" i="78"/>
  <c r="A12" i="78"/>
  <c r="C12" i="78" s="1"/>
  <c r="P11" i="78"/>
  <c r="M11" i="78"/>
  <c r="G11" i="78"/>
  <c r="E11" i="78"/>
  <c r="D11" i="78"/>
  <c r="B11" i="78"/>
  <c r="A11" i="78"/>
  <c r="C11" i="78" s="1"/>
  <c r="P10" i="78"/>
  <c r="M10" i="78"/>
  <c r="G10" i="78"/>
  <c r="E10" i="78"/>
  <c r="D10" i="78"/>
  <c r="B10" i="78"/>
  <c r="A10" i="78"/>
  <c r="C10" i="78" s="1"/>
  <c r="P9" i="78"/>
  <c r="M9" i="78"/>
  <c r="G9" i="78"/>
  <c r="E9" i="78"/>
  <c r="D9" i="78"/>
  <c r="B9" i="78"/>
  <c r="A9" i="78"/>
  <c r="C9" i="78" s="1"/>
  <c r="P8" i="78"/>
  <c r="M8" i="78"/>
  <c r="G8" i="78"/>
  <c r="E8" i="78"/>
  <c r="D8" i="78"/>
  <c r="B8" i="78"/>
  <c r="A8" i="78"/>
  <c r="C8" i="78" s="1"/>
  <c r="P7" i="78"/>
  <c r="M7" i="78"/>
  <c r="G7" i="78"/>
  <c r="E7" i="78"/>
  <c r="D7" i="78"/>
  <c r="B7" i="78"/>
  <c r="A7" i="78"/>
  <c r="C7" i="78" s="1"/>
  <c r="P6" i="78"/>
  <c r="M6" i="78"/>
  <c r="G6" i="78"/>
  <c r="E6" i="78"/>
  <c r="D6" i="78"/>
  <c r="B6" i="78"/>
  <c r="A6" i="78"/>
  <c r="C6" i="78" s="1"/>
  <c r="P5" i="78"/>
  <c r="M5" i="78"/>
  <c r="G5" i="78"/>
  <c r="E5" i="78"/>
  <c r="D5" i="78"/>
  <c r="B5" i="78"/>
  <c r="A5" i="78"/>
  <c r="C5" i="78" s="1"/>
  <c r="P4" i="78"/>
  <c r="M4" i="78"/>
  <c r="G4" i="78"/>
  <c r="E4" i="78"/>
  <c r="D4" i="78"/>
  <c r="B4" i="78"/>
  <c r="A4" i="78"/>
  <c r="C4" i="78" s="1"/>
  <c r="P3" i="78"/>
  <c r="M3" i="78"/>
  <c r="G3" i="78"/>
  <c r="E3" i="78"/>
  <c r="D3" i="78"/>
  <c r="B3" i="78"/>
  <c r="A3" i="78"/>
  <c r="C3" i="78" s="1"/>
  <c r="P2" i="78"/>
  <c r="M2" i="78"/>
  <c r="G2" i="78"/>
  <c r="E2" i="78"/>
  <c r="D2" i="78"/>
  <c r="B2" i="78"/>
  <c r="A2" i="78"/>
  <c r="C2" i="78" s="1"/>
  <c r="K148" i="75"/>
  <c r="K147" i="75"/>
  <c r="K146" i="75"/>
  <c r="K145" i="75"/>
  <c r="K144" i="75"/>
  <c r="K143" i="75"/>
  <c r="K142" i="75"/>
  <c r="K141" i="75"/>
  <c r="K140" i="75"/>
  <c r="K139" i="75"/>
  <c r="K138" i="75"/>
  <c r="K137" i="75"/>
  <c r="K136" i="75"/>
  <c r="K135" i="75"/>
  <c r="K134" i="75"/>
  <c r="K133" i="75"/>
  <c r="K132" i="75"/>
  <c r="K131" i="75"/>
  <c r="K130" i="75"/>
  <c r="K129" i="75"/>
  <c r="K128" i="75"/>
  <c r="K127" i="75"/>
  <c r="K126" i="75"/>
  <c r="K125" i="75"/>
  <c r="K124" i="75"/>
  <c r="K123" i="75"/>
  <c r="K122" i="75"/>
  <c r="K121" i="75"/>
  <c r="K120" i="75"/>
  <c r="K119" i="75"/>
  <c r="K118" i="75"/>
  <c r="K117" i="75"/>
  <c r="K116" i="75"/>
  <c r="K115" i="75"/>
  <c r="K114" i="75"/>
  <c r="K113" i="75"/>
  <c r="K112" i="75"/>
  <c r="K111" i="75"/>
  <c r="K110" i="75"/>
  <c r="K109" i="75"/>
  <c r="K108" i="75"/>
  <c r="K107" i="75"/>
  <c r="K106" i="75"/>
  <c r="K105" i="75"/>
  <c r="K104" i="75"/>
  <c r="K103" i="75"/>
  <c r="K102" i="75"/>
  <c r="K101" i="75"/>
  <c r="K100" i="75"/>
  <c r="K99" i="75"/>
  <c r="K98" i="75"/>
  <c r="K97" i="75"/>
  <c r="K96" i="75"/>
  <c r="K95" i="75"/>
  <c r="K94" i="75"/>
  <c r="K93" i="75"/>
  <c r="K92" i="75"/>
  <c r="K91" i="75"/>
  <c r="K90" i="75"/>
  <c r="K89" i="75"/>
  <c r="K88" i="75"/>
  <c r="K87" i="75"/>
  <c r="K86" i="75"/>
  <c r="K85" i="75"/>
  <c r="K84" i="75"/>
  <c r="K83" i="75"/>
  <c r="K82" i="75"/>
  <c r="K81" i="75"/>
  <c r="K80" i="75"/>
  <c r="K79" i="75"/>
  <c r="K78" i="75"/>
  <c r="K77" i="75"/>
  <c r="K76" i="75"/>
  <c r="K75" i="75"/>
  <c r="K74" i="75"/>
  <c r="K73" i="75"/>
  <c r="K72" i="75"/>
  <c r="K71" i="75"/>
  <c r="K70" i="75"/>
  <c r="K69" i="75"/>
  <c r="K68" i="75"/>
  <c r="K67" i="75"/>
  <c r="K66" i="75"/>
  <c r="K65" i="75"/>
  <c r="K64" i="75"/>
  <c r="K63" i="75"/>
  <c r="K62" i="75"/>
  <c r="K61" i="75"/>
  <c r="K60" i="75"/>
  <c r="K59" i="75"/>
  <c r="K58" i="75"/>
  <c r="K57" i="75"/>
  <c r="K56" i="75"/>
  <c r="K55" i="75"/>
  <c r="K54" i="75"/>
  <c r="K53" i="75"/>
  <c r="K52" i="75"/>
  <c r="K51" i="75"/>
  <c r="K50" i="75"/>
  <c r="K49" i="75"/>
  <c r="K48" i="75"/>
  <c r="K47" i="75"/>
  <c r="K46" i="75"/>
  <c r="K45" i="75"/>
  <c r="K44" i="75"/>
  <c r="K43" i="75"/>
  <c r="K42" i="75"/>
  <c r="K41" i="75"/>
  <c r="K40" i="75"/>
  <c r="K39" i="75"/>
  <c r="K38" i="75"/>
  <c r="K37" i="75"/>
  <c r="K36" i="75"/>
  <c r="K35" i="75"/>
  <c r="K34" i="75"/>
  <c r="K33" i="75"/>
  <c r="K32" i="75"/>
  <c r="K31" i="75"/>
  <c r="K30" i="75"/>
  <c r="K29" i="75"/>
  <c r="K28" i="75"/>
  <c r="K27" i="75"/>
  <c r="K26" i="75"/>
  <c r="K25" i="75"/>
  <c r="K24" i="75"/>
  <c r="K23" i="75"/>
  <c r="K22" i="75"/>
  <c r="K21" i="75"/>
  <c r="K20" i="75"/>
  <c r="K19" i="75"/>
  <c r="K18" i="75"/>
  <c r="K17" i="75"/>
  <c r="K16" i="75"/>
  <c r="K15" i="75"/>
  <c r="K14" i="75"/>
  <c r="K13" i="75"/>
  <c r="K12" i="75"/>
  <c r="K11" i="75"/>
  <c r="K10" i="75"/>
  <c r="K9" i="75"/>
  <c r="K8" i="75"/>
  <c r="K7" i="75"/>
  <c r="K6" i="75"/>
  <c r="K5" i="75"/>
  <c r="I18" i="76"/>
  <c r="I16" i="76"/>
  <c r="I15" i="76"/>
  <c r="I14" i="76"/>
  <c r="I13" i="76"/>
  <c r="I12" i="76"/>
  <c r="I11" i="76"/>
  <c r="I10" i="76"/>
  <c r="I9" i="76"/>
  <c r="I8" i="76"/>
  <c r="I7" i="76"/>
  <c r="I6" i="76"/>
  <c r="I5" i="76"/>
  <c r="I4" i="76"/>
  <c r="I3" i="76"/>
  <c r="K109" i="37" l="1"/>
  <c r="K108" i="37"/>
  <c r="K107" i="37"/>
  <c r="K106" i="37"/>
  <c r="K105" i="37"/>
  <c r="K104" i="37"/>
  <c r="K103" i="37"/>
  <c r="K102" i="37"/>
  <c r="K101" i="37"/>
  <c r="K100" i="37"/>
  <c r="K99" i="37"/>
  <c r="K98" i="37"/>
  <c r="K97" i="37"/>
  <c r="K96" i="37"/>
  <c r="K95" i="37"/>
  <c r="K94" i="37"/>
  <c r="K93" i="37"/>
  <c r="K92" i="37"/>
  <c r="K91" i="37"/>
  <c r="K90" i="37"/>
  <c r="K89" i="37"/>
  <c r="K88" i="37"/>
  <c r="K87" i="37"/>
  <c r="K86" i="37"/>
  <c r="K85" i="37"/>
  <c r="K84" i="37"/>
  <c r="K83" i="37"/>
  <c r="K82" i="37"/>
  <c r="K81" i="37"/>
  <c r="K80" i="37"/>
  <c r="K79" i="37"/>
  <c r="K78" i="37"/>
  <c r="K77" i="37"/>
  <c r="K76" i="37"/>
  <c r="K75" i="37"/>
  <c r="K74" i="37"/>
  <c r="K73" i="37"/>
  <c r="K72" i="37"/>
  <c r="K71" i="37"/>
  <c r="K70" i="37"/>
  <c r="K69" i="37"/>
  <c r="K68" i="37"/>
  <c r="K67" i="37"/>
  <c r="K66" i="37"/>
  <c r="K65" i="37"/>
  <c r="K64" i="37"/>
  <c r="K63" i="37"/>
  <c r="K62" i="37"/>
  <c r="K61" i="37"/>
  <c r="K60" i="37"/>
  <c r="K59" i="37"/>
  <c r="K58" i="37"/>
  <c r="K57" i="37"/>
  <c r="K56" i="37"/>
  <c r="K55" i="37"/>
  <c r="K54" i="37"/>
  <c r="K53" i="37"/>
  <c r="K52" i="37"/>
  <c r="K51" i="37"/>
  <c r="K50" i="37"/>
  <c r="K49" i="37"/>
  <c r="K48" i="37"/>
  <c r="K47" i="37"/>
  <c r="K46" i="37"/>
  <c r="K45" i="37"/>
  <c r="K44" i="37"/>
  <c r="K43" i="37"/>
  <c r="K42" i="37"/>
  <c r="K41" i="37"/>
  <c r="K40" i="37"/>
  <c r="K39" i="37"/>
  <c r="K38" i="37"/>
  <c r="K37" i="37"/>
  <c r="K36" i="37"/>
  <c r="K35" i="37"/>
  <c r="K34" i="37"/>
  <c r="K33" i="37"/>
  <c r="K32" i="37"/>
  <c r="K31" i="37"/>
  <c r="K30" i="37"/>
  <c r="K29" i="37"/>
  <c r="K28" i="37"/>
  <c r="K27" i="37"/>
  <c r="K26" i="37"/>
  <c r="K25" i="37"/>
  <c r="K24" i="37"/>
  <c r="K23" i="37"/>
  <c r="K22" i="37"/>
  <c r="K21" i="37"/>
  <c r="K20" i="37"/>
  <c r="K19" i="37"/>
  <c r="K18" i="37"/>
  <c r="K17" i="37"/>
  <c r="K16" i="37"/>
  <c r="K15" i="37"/>
  <c r="K14" i="37"/>
  <c r="K13" i="37"/>
  <c r="K12" i="37"/>
  <c r="K11" i="37"/>
  <c r="K10" i="37"/>
  <c r="K9" i="37"/>
  <c r="K8" i="37"/>
  <c r="K7" i="37"/>
  <c r="K6" i="37"/>
  <c r="K54" i="47"/>
  <c r="K53" i="47"/>
  <c r="K52" i="47"/>
  <c r="K51" i="47"/>
  <c r="K50" i="47"/>
  <c r="K49" i="47"/>
  <c r="K48" i="47"/>
  <c r="K47" i="47"/>
  <c r="K46" i="47"/>
  <c r="K45" i="47"/>
  <c r="K44" i="47"/>
  <c r="K43" i="47"/>
  <c r="K42" i="47"/>
  <c r="K41" i="47"/>
  <c r="K40" i="47"/>
  <c r="K39" i="47"/>
  <c r="K38" i="47"/>
  <c r="K37" i="47"/>
  <c r="K36" i="47"/>
  <c r="K35" i="47"/>
  <c r="K34" i="47"/>
  <c r="K33" i="47"/>
  <c r="K32" i="47"/>
  <c r="K31" i="47"/>
  <c r="K30" i="47"/>
  <c r="K29" i="47"/>
  <c r="K28" i="47"/>
  <c r="K27" i="47"/>
  <c r="K26" i="47"/>
  <c r="K25" i="47"/>
  <c r="K24" i="47"/>
  <c r="K23" i="47"/>
  <c r="K22" i="47"/>
  <c r="K21" i="47"/>
  <c r="K20" i="47"/>
  <c r="K19" i="47"/>
  <c r="K18" i="47"/>
  <c r="K17" i="47"/>
  <c r="K16" i="47"/>
  <c r="K15" i="47"/>
  <c r="K14" i="47"/>
  <c r="K13" i="47"/>
  <c r="K12" i="47"/>
  <c r="K11" i="47"/>
  <c r="K10" i="47"/>
  <c r="K9" i="47"/>
  <c r="K8" i="47"/>
  <c r="K7" i="47"/>
  <c r="K6" i="47"/>
  <c r="G51" i="74" l="1"/>
  <c r="B51" i="74"/>
  <c r="A51" i="74"/>
  <c r="C51" i="74" s="1"/>
  <c r="G50" i="74"/>
  <c r="B50" i="74"/>
  <c r="A50" i="74"/>
  <c r="C50" i="74" s="1"/>
  <c r="G49" i="74"/>
  <c r="B49" i="74"/>
  <c r="A49" i="74"/>
  <c r="C49" i="74" s="1"/>
  <c r="G48" i="74"/>
  <c r="B48" i="74"/>
  <c r="A48" i="74"/>
  <c r="C48" i="74" s="1"/>
  <c r="G47" i="74"/>
  <c r="B47" i="74"/>
  <c r="A47" i="74"/>
  <c r="C47" i="74" s="1"/>
  <c r="G46" i="74"/>
  <c r="B46" i="74"/>
  <c r="A46" i="74"/>
  <c r="C46" i="74" s="1"/>
  <c r="G45" i="74"/>
  <c r="B45" i="74"/>
  <c r="A45" i="74"/>
  <c r="C45" i="74" s="1"/>
  <c r="G44" i="74"/>
  <c r="B44" i="74"/>
  <c r="A44" i="74"/>
  <c r="C44" i="74" s="1"/>
  <c r="G43" i="74"/>
  <c r="B43" i="74"/>
  <c r="A43" i="74"/>
  <c r="C43" i="74" s="1"/>
  <c r="G42" i="74"/>
  <c r="B42" i="74"/>
  <c r="A42" i="74"/>
  <c r="C42" i="74" s="1"/>
  <c r="G41" i="74"/>
  <c r="B41" i="74"/>
  <c r="A41" i="74"/>
  <c r="C41" i="74" s="1"/>
  <c r="G40" i="74"/>
  <c r="B40" i="74"/>
  <c r="A40" i="74"/>
  <c r="C40" i="74" s="1"/>
  <c r="G39" i="74"/>
  <c r="B39" i="74"/>
  <c r="A39" i="74"/>
  <c r="C39" i="74" s="1"/>
  <c r="G38" i="74"/>
  <c r="B38" i="74"/>
  <c r="A38" i="74"/>
  <c r="C38" i="74" s="1"/>
  <c r="G37" i="74"/>
  <c r="B37" i="74"/>
  <c r="A37" i="74"/>
  <c r="C37" i="74" s="1"/>
  <c r="G36" i="74"/>
  <c r="B36" i="74"/>
  <c r="A36" i="74"/>
  <c r="C36" i="74" s="1"/>
  <c r="G35" i="74"/>
  <c r="B35" i="74"/>
  <c r="A35" i="74"/>
  <c r="C35" i="74" s="1"/>
  <c r="G34" i="74"/>
  <c r="B34" i="74"/>
  <c r="A34" i="74"/>
  <c r="C34" i="74" s="1"/>
  <c r="G33" i="74"/>
  <c r="B33" i="74"/>
  <c r="A33" i="74"/>
  <c r="C33" i="74" s="1"/>
  <c r="G32" i="74"/>
  <c r="B32" i="74"/>
  <c r="A32" i="74"/>
  <c r="C32" i="74" s="1"/>
  <c r="G31" i="74"/>
  <c r="B31" i="74"/>
  <c r="A31" i="74"/>
  <c r="C31" i="74" s="1"/>
  <c r="G30" i="74"/>
  <c r="B30" i="74"/>
  <c r="A30" i="74"/>
  <c r="C30" i="74" s="1"/>
  <c r="G29" i="74"/>
  <c r="B29" i="74"/>
  <c r="A29" i="74"/>
  <c r="C29" i="74" s="1"/>
  <c r="G28" i="74"/>
  <c r="B28" i="74"/>
  <c r="A28" i="74"/>
  <c r="C28" i="74" s="1"/>
  <c r="G27" i="74"/>
  <c r="B27" i="74"/>
  <c r="A27" i="74"/>
  <c r="C27" i="74" s="1"/>
  <c r="G26" i="74"/>
  <c r="B26" i="74"/>
  <c r="A26" i="74"/>
  <c r="C26" i="74" s="1"/>
  <c r="G25" i="74"/>
  <c r="B25" i="74"/>
  <c r="A25" i="74"/>
  <c r="C25" i="74" s="1"/>
  <c r="G24" i="74"/>
  <c r="D24" i="74"/>
  <c r="B24" i="74"/>
  <c r="A24" i="74"/>
  <c r="C24" i="74" s="1"/>
  <c r="G23" i="74"/>
  <c r="B23" i="74"/>
  <c r="A23" i="74"/>
  <c r="C23" i="74" s="1"/>
  <c r="G22" i="74"/>
  <c r="B22" i="74"/>
  <c r="A22" i="74"/>
  <c r="C22" i="74" s="1"/>
  <c r="G21" i="74"/>
  <c r="B21" i="74"/>
  <c r="A21" i="74"/>
  <c r="C21" i="74" s="1"/>
  <c r="G20" i="74"/>
  <c r="B20" i="74"/>
  <c r="A20" i="74"/>
  <c r="C20" i="74" s="1"/>
  <c r="G19" i="74"/>
  <c r="B19" i="74"/>
  <c r="A19" i="74"/>
  <c r="C19" i="74" s="1"/>
  <c r="G18" i="74"/>
  <c r="B18" i="74"/>
  <c r="A18" i="74"/>
  <c r="C18" i="74" s="1"/>
  <c r="G17" i="74"/>
  <c r="B17" i="74"/>
  <c r="A17" i="74"/>
  <c r="C17" i="74" s="1"/>
  <c r="G16" i="74"/>
  <c r="D16" i="74"/>
  <c r="B16" i="74"/>
  <c r="A16" i="74"/>
  <c r="C16" i="74" s="1"/>
  <c r="G15" i="74"/>
  <c r="D15" i="74"/>
  <c r="B15" i="74"/>
  <c r="A15" i="74"/>
  <c r="C15" i="74" s="1"/>
  <c r="G14" i="74"/>
  <c r="D14" i="74"/>
  <c r="B14" i="74"/>
  <c r="A14" i="74"/>
  <c r="C14" i="74" s="1"/>
  <c r="G13" i="74"/>
  <c r="B13" i="74"/>
  <c r="A13" i="74"/>
  <c r="C13" i="74" s="1"/>
  <c r="G12" i="74"/>
  <c r="B12" i="74"/>
  <c r="A12" i="74"/>
  <c r="C12" i="74" s="1"/>
  <c r="G11" i="74"/>
  <c r="B11" i="74"/>
  <c r="A11" i="74"/>
  <c r="C11" i="74" s="1"/>
  <c r="G10" i="74"/>
  <c r="D10" i="74"/>
  <c r="B10" i="74"/>
  <c r="A10" i="74"/>
  <c r="C10" i="74" s="1"/>
  <c r="G9" i="74"/>
  <c r="D9" i="74"/>
  <c r="B9" i="74"/>
  <c r="A9" i="74"/>
  <c r="C9" i="74" s="1"/>
  <c r="G8" i="74"/>
  <c r="D8" i="74"/>
  <c r="B8" i="74"/>
  <c r="A8" i="74"/>
  <c r="C8" i="74" s="1"/>
  <c r="G7" i="74"/>
  <c r="B7" i="74"/>
  <c r="A7" i="74"/>
  <c r="C7" i="74" s="1"/>
  <c r="G6" i="74"/>
  <c r="B6" i="74"/>
  <c r="A6" i="74"/>
  <c r="C6" i="74" s="1"/>
  <c r="G5" i="74"/>
  <c r="B5" i="74"/>
  <c r="A5" i="74"/>
  <c r="C5" i="74" s="1"/>
  <c r="G4" i="74"/>
  <c r="D4" i="74"/>
  <c r="B4" i="74"/>
  <c r="A4" i="74"/>
  <c r="C4" i="74" s="1"/>
  <c r="G3" i="74"/>
  <c r="B3" i="74"/>
  <c r="A3" i="74"/>
  <c r="C3" i="74" s="1"/>
  <c r="G2" i="74"/>
  <c r="B2" i="74"/>
  <c r="A2" i="74"/>
  <c r="C2" i="74" s="1"/>
  <c r="P52" i="73"/>
  <c r="P51" i="73"/>
  <c r="P50" i="73"/>
  <c r="P49" i="73"/>
  <c r="P48" i="73"/>
  <c r="P47" i="73"/>
  <c r="P46" i="73"/>
  <c r="P45" i="73"/>
  <c r="P44" i="73"/>
  <c r="P43" i="73"/>
  <c r="P42" i="73"/>
  <c r="P41" i="73"/>
  <c r="P40" i="73"/>
  <c r="P39" i="73"/>
  <c r="P38" i="73"/>
  <c r="P37" i="73"/>
  <c r="P36" i="73"/>
  <c r="P35" i="73"/>
  <c r="P34" i="73"/>
  <c r="P33" i="73"/>
  <c r="P32" i="73"/>
  <c r="P31" i="73"/>
  <c r="P30" i="73"/>
  <c r="P29" i="73"/>
  <c r="P28" i="73"/>
  <c r="P27" i="73"/>
  <c r="P26" i="73"/>
  <c r="P25" i="73"/>
  <c r="P24" i="73"/>
  <c r="P23" i="73"/>
  <c r="P22" i="73"/>
  <c r="P21" i="73"/>
  <c r="P20" i="73"/>
  <c r="P19" i="73"/>
  <c r="P18" i="73"/>
  <c r="P17" i="73"/>
  <c r="P16" i="73"/>
  <c r="P15" i="73"/>
  <c r="P14" i="73"/>
  <c r="P13" i="73"/>
  <c r="P12" i="73"/>
  <c r="P11" i="73"/>
  <c r="P10" i="73"/>
  <c r="P9" i="73"/>
  <c r="P8" i="73"/>
  <c r="P7" i="73"/>
  <c r="P6" i="73"/>
  <c r="P5" i="73"/>
  <c r="P4" i="73"/>
  <c r="P3" i="73"/>
  <c r="P2" i="73"/>
  <c r="M52" i="73"/>
  <c r="G52" i="73"/>
  <c r="E52" i="73"/>
  <c r="D52" i="73"/>
  <c r="B52" i="73"/>
  <c r="A52" i="73"/>
  <c r="C52" i="73" s="1"/>
  <c r="M51" i="73"/>
  <c r="G51" i="73"/>
  <c r="E51" i="73"/>
  <c r="D51" i="73"/>
  <c r="B51" i="73"/>
  <c r="A51" i="73"/>
  <c r="C51" i="73" s="1"/>
  <c r="M50" i="73"/>
  <c r="G50" i="73"/>
  <c r="E50" i="73"/>
  <c r="D50" i="73"/>
  <c r="B50" i="73"/>
  <c r="A50" i="73"/>
  <c r="C50" i="73" s="1"/>
  <c r="M49" i="73"/>
  <c r="G49" i="73"/>
  <c r="E49" i="73"/>
  <c r="D49" i="73"/>
  <c r="B49" i="73"/>
  <c r="A49" i="73"/>
  <c r="C49" i="73" s="1"/>
  <c r="M48" i="73"/>
  <c r="G48" i="73"/>
  <c r="E48" i="73"/>
  <c r="D48" i="73"/>
  <c r="B48" i="73"/>
  <c r="A48" i="73"/>
  <c r="C48" i="73" s="1"/>
  <c r="M47" i="73"/>
  <c r="G47" i="73"/>
  <c r="E47" i="73"/>
  <c r="D47" i="73"/>
  <c r="B47" i="73"/>
  <c r="A47" i="73"/>
  <c r="C47" i="73" s="1"/>
  <c r="M46" i="73"/>
  <c r="G46" i="73"/>
  <c r="E46" i="73"/>
  <c r="D46" i="73"/>
  <c r="B46" i="73"/>
  <c r="A46" i="73"/>
  <c r="C46" i="73" s="1"/>
  <c r="M45" i="73"/>
  <c r="G45" i="73"/>
  <c r="E45" i="73"/>
  <c r="D45" i="73"/>
  <c r="B45" i="73"/>
  <c r="A45" i="73"/>
  <c r="C45" i="73" s="1"/>
  <c r="M44" i="73"/>
  <c r="G44" i="73"/>
  <c r="E44" i="73"/>
  <c r="D44" i="73"/>
  <c r="B44" i="73"/>
  <c r="A44" i="73"/>
  <c r="C44" i="73" s="1"/>
  <c r="M43" i="73"/>
  <c r="G43" i="73"/>
  <c r="E43" i="73"/>
  <c r="D43" i="73"/>
  <c r="B43" i="73"/>
  <c r="A43" i="73"/>
  <c r="C43" i="73" s="1"/>
  <c r="M42" i="73"/>
  <c r="G42" i="73"/>
  <c r="E42" i="73"/>
  <c r="D42" i="73"/>
  <c r="B42" i="73"/>
  <c r="A42" i="73"/>
  <c r="C42" i="73" s="1"/>
  <c r="M41" i="73"/>
  <c r="G41" i="73"/>
  <c r="E41" i="73"/>
  <c r="D41" i="73"/>
  <c r="B41" i="73"/>
  <c r="A41" i="73"/>
  <c r="C41" i="73" s="1"/>
  <c r="M40" i="73"/>
  <c r="G40" i="73"/>
  <c r="E40" i="73"/>
  <c r="D40" i="73"/>
  <c r="B40" i="73"/>
  <c r="A40" i="73"/>
  <c r="C40" i="73" s="1"/>
  <c r="M39" i="73"/>
  <c r="G39" i="73"/>
  <c r="E39" i="73"/>
  <c r="D39" i="73"/>
  <c r="B39" i="73"/>
  <c r="A39" i="73"/>
  <c r="C39" i="73" s="1"/>
  <c r="M38" i="73"/>
  <c r="G38" i="73"/>
  <c r="E38" i="73"/>
  <c r="D38" i="73"/>
  <c r="B38" i="73"/>
  <c r="A38" i="73"/>
  <c r="C38" i="73" s="1"/>
  <c r="M37" i="73"/>
  <c r="G37" i="73"/>
  <c r="E37" i="73"/>
  <c r="D37" i="73"/>
  <c r="B37" i="73"/>
  <c r="A37" i="73"/>
  <c r="C37" i="73" s="1"/>
  <c r="M36" i="73"/>
  <c r="G36" i="73"/>
  <c r="E36" i="73"/>
  <c r="D36" i="73"/>
  <c r="B36" i="73"/>
  <c r="A36" i="73"/>
  <c r="C36" i="73" s="1"/>
  <c r="M35" i="73"/>
  <c r="G35" i="73"/>
  <c r="E35" i="73"/>
  <c r="D35" i="73"/>
  <c r="B35" i="73"/>
  <c r="A35" i="73"/>
  <c r="C35" i="73" s="1"/>
  <c r="M34" i="73"/>
  <c r="G34" i="73"/>
  <c r="E34" i="73"/>
  <c r="D34" i="73"/>
  <c r="B34" i="73"/>
  <c r="A34" i="73"/>
  <c r="C34" i="73" s="1"/>
  <c r="M33" i="73"/>
  <c r="G33" i="73"/>
  <c r="E33" i="73"/>
  <c r="D33" i="73"/>
  <c r="B33" i="73"/>
  <c r="A33" i="73"/>
  <c r="C33" i="73" s="1"/>
  <c r="M32" i="73"/>
  <c r="G32" i="73"/>
  <c r="E32" i="73"/>
  <c r="D32" i="73"/>
  <c r="B32" i="73"/>
  <c r="A32" i="73"/>
  <c r="C32" i="73" s="1"/>
  <c r="M31" i="73"/>
  <c r="G31" i="73"/>
  <c r="E31" i="73"/>
  <c r="D31" i="73"/>
  <c r="B31" i="73"/>
  <c r="A31" i="73"/>
  <c r="C31" i="73" s="1"/>
  <c r="M30" i="73"/>
  <c r="G30" i="73"/>
  <c r="E30" i="73"/>
  <c r="D30" i="73"/>
  <c r="B30" i="73"/>
  <c r="A30" i="73"/>
  <c r="C30" i="73" s="1"/>
  <c r="M29" i="73"/>
  <c r="G29" i="73"/>
  <c r="E29" i="73"/>
  <c r="D29" i="73"/>
  <c r="B29" i="73"/>
  <c r="A29" i="73"/>
  <c r="C29" i="73" s="1"/>
  <c r="M28" i="73"/>
  <c r="G28" i="73"/>
  <c r="E28" i="73"/>
  <c r="D28" i="73"/>
  <c r="B28" i="73"/>
  <c r="A28" i="73"/>
  <c r="C28" i="73" s="1"/>
  <c r="M27" i="73"/>
  <c r="G27" i="73"/>
  <c r="E27" i="73"/>
  <c r="D27" i="73"/>
  <c r="B27" i="73"/>
  <c r="A27" i="73"/>
  <c r="C27" i="73" s="1"/>
  <c r="M26" i="73"/>
  <c r="G26" i="73"/>
  <c r="E26" i="73"/>
  <c r="D26" i="73"/>
  <c r="B26" i="73"/>
  <c r="A26" i="73"/>
  <c r="C26" i="73" s="1"/>
  <c r="M25" i="73"/>
  <c r="G25" i="73"/>
  <c r="E25" i="73"/>
  <c r="D25" i="73"/>
  <c r="B25" i="73"/>
  <c r="A25" i="73"/>
  <c r="C25" i="73" s="1"/>
  <c r="M24" i="73"/>
  <c r="G24" i="73"/>
  <c r="E24" i="73"/>
  <c r="D24" i="73"/>
  <c r="B24" i="73"/>
  <c r="A24" i="73"/>
  <c r="C24" i="73" s="1"/>
  <c r="M23" i="73"/>
  <c r="G23" i="73"/>
  <c r="E23" i="73"/>
  <c r="D23" i="73"/>
  <c r="B23" i="73"/>
  <c r="A23" i="73"/>
  <c r="C23" i="73" s="1"/>
  <c r="M22" i="73"/>
  <c r="G22" i="73"/>
  <c r="E22" i="73"/>
  <c r="D22" i="73"/>
  <c r="B22" i="73"/>
  <c r="A22" i="73"/>
  <c r="C22" i="73" s="1"/>
  <c r="M21" i="73"/>
  <c r="G21" i="73"/>
  <c r="E21" i="73"/>
  <c r="D21" i="73"/>
  <c r="B21" i="73"/>
  <c r="A21" i="73"/>
  <c r="C21" i="73" s="1"/>
  <c r="M20" i="73"/>
  <c r="G20" i="73"/>
  <c r="E20" i="73"/>
  <c r="D20" i="73"/>
  <c r="B20" i="73"/>
  <c r="A20" i="73"/>
  <c r="C20" i="73" s="1"/>
  <c r="M19" i="73"/>
  <c r="G19" i="73"/>
  <c r="E19" i="73"/>
  <c r="D19" i="73"/>
  <c r="B19" i="73"/>
  <c r="A19" i="73"/>
  <c r="C19" i="73" s="1"/>
  <c r="M18" i="73"/>
  <c r="G18" i="73"/>
  <c r="E18" i="73"/>
  <c r="D18" i="73"/>
  <c r="B18" i="73"/>
  <c r="A18" i="73"/>
  <c r="C18" i="73" s="1"/>
  <c r="M17" i="73"/>
  <c r="G17" i="73"/>
  <c r="E17" i="73"/>
  <c r="D17" i="73"/>
  <c r="B17" i="73"/>
  <c r="A17" i="73"/>
  <c r="C17" i="73" s="1"/>
  <c r="M16" i="73"/>
  <c r="G16" i="73"/>
  <c r="E16" i="73"/>
  <c r="D16" i="73"/>
  <c r="B16" i="73"/>
  <c r="A16" i="73"/>
  <c r="C16" i="73" s="1"/>
  <c r="M15" i="73"/>
  <c r="G15" i="73"/>
  <c r="E15" i="73"/>
  <c r="D15" i="73"/>
  <c r="B15" i="73"/>
  <c r="A15" i="73"/>
  <c r="C15" i="73" s="1"/>
  <c r="M14" i="73"/>
  <c r="G14" i="73"/>
  <c r="E14" i="73"/>
  <c r="D14" i="73"/>
  <c r="B14" i="73"/>
  <c r="A14" i="73"/>
  <c r="C14" i="73" s="1"/>
  <c r="M13" i="73"/>
  <c r="G13" i="73"/>
  <c r="E13" i="73"/>
  <c r="D13" i="73"/>
  <c r="B13" i="73"/>
  <c r="A13" i="73"/>
  <c r="C13" i="73" s="1"/>
  <c r="M12" i="73"/>
  <c r="G12" i="73"/>
  <c r="E12" i="73"/>
  <c r="D12" i="73"/>
  <c r="B12" i="73"/>
  <c r="A12" i="73"/>
  <c r="C12" i="73" s="1"/>
  <c r="M11" i="73"/>
  <c r="G11" i="73"/>
  <c r="E11" i="73"/>
  <c r="D11" i="73"/>
  <c r="B11" i="73"/>
  <c r="A11" i="73"/>
  <c r="C11" i="73" s="1"/>
  <c r="M10" i="73"/>
  <c r="G10" i="73"/>
  <c r="E10" i="73"/>
  <c r="D10" i="73"/>
  <c r="B10" i="73"/>
  <c r="A10" i="73"/>
  <c r="C10" i="73" s="1"/>
  <c r="M9" i="73"/>
  <c r="G9" i="73"/>
  <c r="E9" i="73"/>
  <c r="D9" i="73"/>
  <c r="B9" i="73"/>
  <c r="A9" i="73"/>
  <c r="C9" i="73" s="1"/>
  <c r="M8" i="73"/>
  <c r="G8" i="73"/>
  <c r="E8" i="73"/>
  <c r="D8" i="73"/>
  <c r="B8" i="73"/>
  <c r="A8" i="73"/>
  <c r="C8" i="73" s="1"/>
  <c r="M7" i="73"/>
  <c r="G7" i="73"/>
  <c r="E7" i="73"/>
  <c r="D7" i="73"/>
  <c r="B7" i="73"/>
  <c r="A7" i="73"/>
  <c r="C7" i="73" s="1"/>
  <c r="M6" i="73"/>
  <c r="G6" i="73"/>
  <c r="E6" i="73"/>
  <c r="D6" i="73"/>
  <c r="B6" i="73"/>
  <c r="A6" i="73"/>
  <c r="C6" i="73" s="1"/>
  <c r="M5" i="73"/>
  <c r="G5" i="73"/>
  <c r="E5" i="73"/>
  <c r="D5" i="73"/>
  <c r="B5" i="73"/>
  <c r="A5" i="73"/>
  <c r="C5" i="73" s="1"/>
  <c r="M4" i="73"/>
  <c r="G4" i="73"/>
  <c r="E4" i="73"/>
  <c r="D4" i="73"/>
  <c r="B4" i="73"/>
  <c r="A4" i="73"/>
  <c r="C4" i="73" s="1"/>
  <c r="M3" i="73"/>
  <c r="G3" i="73"/>
  <c r="E3" i="73"/>
  <c r="D3" i="73"/>
  <c r="B3" i="73"/>
  <c r="A3" i="73"/>
  <c r="C3" i="73" s="1"/>
  <c r="M2" i="73"/>
  <c r="G2" i="73"/>
  <c r="E2" i="73"/>
  <c r="D2" i="73"/>
  <c r="B2" i="73"/>
  <c r="A2" i="73"/>
  <c r="C2" i="73" s="1"/>
  <c r="M111" i="72"/>
  <c r="G111" i="72"/>
  <c r="E111" i="72"/>
  <c r="D111" i="72"/>
  <c r="B111" i="72"/>
  <c r="A111" i="72"/>
  <c r="C111" i="72" s="1"/>
  <c r="M110" i="72"/>
  <c r="G110" i="72"/>
  <c r="E110" i="72"/>
  <c r="D110" i="72"/>
  <c r="B110" i="72"/>
  <c r="A110" i="72"/>
  <c r="C110" i="72" s="1"/>
  <c r="M109" i="72"/>
  <c r="G109" i="72"/>
  <c r="E109" i="72"/>
  <c r="D109" i="72"/>
  <c r="B109" i="72"/>
  <c r="A109" i="72"/>
  <c r="C109" i="72" s="1"/>
  <c r="M108" i="72"/>
  <c r="G108" i="72"/>
  <c r="E108" i="72"/>
  <c r="D108" i="72"/>
  <c r="B108" i="72"/>
  <c r="A108" i="72"/>
  <c r="C108" i="72" s="1"/>
  <c r="M107" i="72"/>
  <c r="G107" i="72"/>
  <c r="E107" i="72"/>
  <c r="D107" i="72"/>
  <c r="B107" i="72"/>
  <c r="A107" i="72"/>
  <c r="C107" i="72" s="1"/>
  <c r="M106" i="72"/>
  <c r="G106" i="72"/>
  <c r="E106" i="72"/>
  <c r="D106" i="72"/>
  <c r="B106" i="72"/>
  <c r="A106" i="72"/>
  <c r="C106" i="72" s="1"/>
  <c r="M105" i="72"/>
  <c r="G105" i="72"/>
  <c r="E105" i="72"/>
  <c r="D105" i="72"/>
  <c r="B105" i="72"/>
  <c r="A105" i="72"/>
  <c r="C105" i="72" s="1"/>
  <c r="M104" i="72"/>
  <c r="G104" i="72"/>
  <c r="E104" i="72"/>
  <c r="D104" i="72"/>
  <c r="B104" i="72"/>
  <c r="A104" i="72"/>
  <c r="C104" i="72" s="1"/>
  <c r="M103" i="72"/>
  <c r="G103" i="72"/>
  <c r="E103" i="72"/>
  <c r="D103" i="72"/>
  <c r="B103" i="72"/>
  <c r="A103" i="72"/>
  <c r="C103" i="72" s="1"/>
  <c r="M102" i="72"/>
  <c r="G102" i="72"/>
  <c r="E102" i="72"/>
  <c r="D102" i="72"/>
  <c r="B102" i="72"/>
  <c r="A102" i="72"/>
  <c r="C102" i="72" s="1"/>
  <c r="M101" i="72"/>
  <c r="G101" i="72"/>
  <c r="E101" i="72"/>
  <c r="D101" i="72"/>
  <c r="B101" i="72"/>
  <c r="A101" i="72"/>
  <c r="C101" i="72" s="1"/>
  <c r="M100" i="72"/>
  <c r="G100" i="72"/>
  <c r="E100" i="72"/>
  <c r="D100" i="72"/>
  <c r="B100" i="72"/>
  <c r="A100" i="72"/>
  <c r="C100" i="72" s="1"/>
  <c r="M99" i="72"/>
  <c r="G99" i="72"/>
  <c r="E99" i="72"/>
  <c r="D99" i="72"/>
  <c r="B99" i="72"/>
  <c r="A99" i="72"/>
  <c r="C99" i="72" s="1"/>
  <c r="M98" i="72"/>
  <c r="G98" i="72"/>
  <c r="E98" i="72"/>
  <c r="D98" i="72"/>
  <c r="B98" i="72"/>
  <c r="A98" i="72"/>
  <c r="C98" i="72" s="1"/>
  <c r="M97" i="72"/>
  <c r="G97" i="72"/>
  <c r="E97" i="72"/>
  <c r="D97" i="72"/>
  <c r="B97" i="72"/>
  <c r="A97" i="72"/>
  <c r="C97" i="72" s="1"/>
  <c r="M96" i="72"/>
  <c r="G96" i="72"/>
  <c r="E96" i="72"/>
  <c r="D96" i="72"/>
  <c r="B96" i="72"/>
  <c r="A96" i="72"/>
  <c r="C96" i="72" s="1"/>
  <c r="M95" i="72"/>
  <c r="G95" i="72"/>
  <c r="E95" i="72"/>
  <c r="D95" i="72"/>
  <c r="B95" i="72"/>
  <c r="A95" i="72"/>
  <c r="C95" i="72" s="1"/>
  <c r="M94" i="72"/>
  <c r="G94" i="72"/>
  <c r="E94" i="72"/>
  <c r="D94" i="72"/>
  <c r="B94" i="72"/>
  <c r="A94" i="72"/>
  <c r="C94" i="72" s="1"/>
  <c r="M93" i="72"/>
  <c r="G93" i="72"/>
  <c r="E93" i="72"/>
  <c r="D93" i="72"/>
  <c r="B93" i="72"/>
  <c r="A93" i="72"/>
  <c r="C93" i="72" s="1"/>
  <c r="M92" i="72"/>
  <c r="G92" i="72"/>
  <c r="E92" i="72"/>
  <c r="D92" i="72"/>
  <c r="B92" i="72"/>
  <c r="A92" i="72"/>
  <c r="C92" i="72" s="1"/>
  <c r="M91" i="72"/>
  <c r="G91" i="72"/>
  <c r="E91" i="72"/>
  <c r="D91" i="72"/>
  <c r="B91" i="72"/>
  <c r="A91" i="72"/>
  <c r="C91" i="72" s="1"/>
  <c r="M90" i="72"/>
  <c r="G90" i="72"/>
  <c r="E90" i="72"/>
  <c r="D90" i="72"/>
  <c r="B90" i="72"/>
  <c r="A90" i="72"/>
  <c r="C90" i="72" s="1"/>
  <c r="M89" i="72"/>
  <c r="G89" i="72"/>
  <c r="E89" i="72"/>
  <c r="D89" i="72"/>
  <c r="B89" i="72"/>
  <c r="A89" i="72"/>
  <c r="C89" i="72" s="1"/>
  <c r="M88" i="72"/>
  <c r="G88" i="72"/>
  <c r="E88" i="72"/>
  <c r="D88" i="72"/>
  <c r="B88" i="72"/>
  <c r="A88" i="72"/>
  <c r="C88" i="72" s="1"/>
  <c r="M87" i="72"/>
  <c r="G87" i="72"/>
  <c r="E87" i="72"/>
  <c r="D87" i="72"/>
  <c r="B87" i="72"/>
  <c r="A87" i="72"/>
  <c r="C87" i="72" s="1"/>
  <c r="M86" i="72"/>
  <c r="G86" i="72"/>
  <c r="E86" i="72"/>
  <c r="D86" i="72"/>
  <c r="B86" i="72"/>
  <c r="A86" i="72"/>
  <c r="C86" i="72" s="1"/>
  <c r="M85" i="72"/>
  <c r="G85" i="72"/>
  <c r="E85" i="72"/>
  <c r="D85" i="72"/>
  <c r="B85" i="72"/>
  <c r="A85" i="72"/>
  <c r="C85" i="72" s="1"/>
  <c r="M84" i="72"/>
  <c r="G84" i="72"/>
  <c r="E84" i="72"/>
  <c r="D84" i="72"/>
  <c r="B84" i="72"/>
  <c r="A84" i="72"/>
  <c r="C84" i="72" s="1"/>
  <c r="M83" i="72"/>
  <c r="G83" i="72"/>
  <c r="E83" i="72"/>
  <c r="D83" i="72"/>
  <c r="B83" i="72"/>
  <c r="A83" i="72"/>
  <c r="C83" i="72" s="1"/>
  <c r="M82" i="72"/>
  <c r="G82" i="72"/>
  <c r="E82" i="72"/>
  <c r="D82" i="72"/>
  <c r="B82" i="72"/>
  <c r="A82" i="72"/>
  <c r="C82" i="72" s="1"/>
  <c r="M81" i="72"/>
  <c r="G81" i="72"/>
  <c r="E81" i="72"/>
  <c r="D81" i="72"/>
  <c r="B81" i="72"/>
  <c r="A81" i="72"/>
  <c r="C81" i="72" s="1"/>
  <c r="M80" i="72"/>
  <c r="G80" i="72"/>
  <c r="E80" i="72"/>
  <c r="D80" i="72"/>
  <c r="B80" i="72"/>
  <c r="A80" i="72"/>
  <c r="C80" i="72" s="1"/>
  <c r="M79" i="72"/>
  <c r="G79" i="72"/>
  <c r="E79" i="72"/>
  <c r="D79" i="72"/>
  <c r="B79" i="72"/>
  <c r="A79" i="72"/>
  <c r="C79" i="72" s="1"/>
  <c r="M78" i="72"/>
  <c r="G78" i="72"/>
  <c r="E78" i="72"/>
  <c r="D78" i="72"/>
  <c r="B78" i="72"/>
  <c r="A78" i="72"/>
  <c r="C78" i="72" s="1"/>
  <c r="M77" i="72"/>
  <c r="G77" i="72"/>
  <c r="E77" i="72"/>
  <c r="D77" i="72"/>
  <c r="B77" i="72"/>
  <c r="A77" i="72"/>
  <c r="C77" i="72" s="1"/>
  <c r="M76" i="72"/>
  <c r="G76" i="72"/>
  <c r="E76" i="72"/>
  <c r="D76" i="72"/>
  <c r="B76" i="72"/>
  <c r="A76" i="72"/>
  <c r="C76" i="72" s="1"/>
  <c r="M75" i="72"/>
  <c r="G75" i="72"/>
  <c r="E75" i="72"/>
  <c r="D75" i="72"/>
  <c r="B75" i="72"/>
  <c r="A75" i="72"/>
  <c r="C75" i="72" s="1"/>
  <c r="M74" i="72"/>
  <c r="G74" i="72"/>
  <c r="E74" i="72"/>
  <c r="D74" i="72"/>
  <c r="B74" i="72"/>
  <c r="A74" i="72"/>
  <c r="C74" i="72" s="1"/>
  <c r="M73" i="72"/>
  <c r="G73" i="72"/>
  <c r="E73" i="72"/>
  <c r="D73" i="72"/>
  <c r="B73" i="72"/>
  <c r="A73" i="72"/>
  <c r="C73" i="72" s="1"/>
  <c r="M72" i="72"/>
  <c r="G72" i="72"/>
  <c r="E72" i="72"/>
  <c r="D72" i="72"/>
  <c r="B72" i="72"/>
  <c r="A72" i="72"/>
  <c r="C72" i="72" s="1"/>
  <c r="M71" i="72"/>
  <c r="G71" i="72"/>
  <c r="E71" i="72"/>
  <c r="D71" i="72"/>
  <c r="B71" i="72"/>
  <c r="A71" i="72"/>
  <c r="C71" i="72" s="1"/>
  <c r="M70" i="72"/>
  <c r="G70" i="72"/>
  <c r="E70" i="72"/>
  <c r="D70" i="72"/>
  <c r="B70" i="72"/>
  <c r="A70" i="72"/>
  <c r="C70" i="72" s="1"/>
  <c r="M69" i="72"/>
  <c r="G69" i="72"/>
  <c r="E69" i="72"/>
  <c r="D69" i="72"/>
  <c r="B69" i="72"/>
  <c r="A69" i="72"/>
  <c r="C69" i="72" s="1"/>
  <c r="M68" i="72"/>
  <c r="G68" i="72"/>
  <c r="E68" i="72"/>
  <c r="D68" i="72"/>
  <c r="B68" i="72"/>
  <c r="A68" i="72"/>
  <c r="C68" i="72" s="1"/>
  <c r="M67" i="72"/>
  <c r="G67" i="72"/>
  <c r="E67" i="72"/>
  <c r="D67" i="72"/>
  <c r="B67" i="72"/>
  <c r="A67" i="72"/>
  <c r="C67" i="72" s="1"/>
  <c r="M66" i="72"/>
  <c r="G66" i="72"/>
  <c r="E66" i="72"/>
  <c r="D66" i="72"/>
  <c r="B66" i="72"/>
  <c r="A66" i="72"/>
  <c r="C66" i="72" s="1"/>
  <c r="M65" i="72"/>
  <c r="G65" i="72"/>
  <c r="E65" i="72"/>
  <c r="D65" i="72"/>
  <c r="B65" i="72"/>
  <c r="A65" i="72"/>
  <c r="C65" i="72" s="1"/>
  <c r="M64" i="72"/>
  <c r="G64" i="72"/>
  <c r="E64" i="72"/>
  <c r="D64" i="72"/>
  <c r="B64" i="72"/>
  <c r="A64" i="72"/>
  <c r="C64" i="72" s="1"/>
  <c r="M63" i="72"/>
  <c r="G63" i="72"/>
  <c r="E63" i="72"/>
  <c r="D63" i="72"/>
  <c r="B63" i="72"/>
  <c r="A63" i="72"/>
  <c r="C63" i="72" s="1"/>
  <c r="M62" i="72"/>
  <c r="G62" i="72"/>
  <c r="E62" i="72"/>
  <c r="D62" i="72"/>
  <c r="B62" i="72"/>
  <c r="A62" i="72"/>
  <c r="C62" i="72" s="1"/>
  <c r="M61" i="72"/>
  <c r="G61" i="72"/>
  <c r="E61" i="72"/>
  <c r="D61" i="72"/>
  <c r="B61" i="72"/>
  <c r="A61" i="72"/>
  <c r="C61" i="72" s="1"/>
  <c r="M60" i="72"/>
  <c r="G60" i="72"/>
  <c r="E60" i="72"/>
  <c r="D60" i="72"/>
  <c r="B60" i="72"/>
  <c r="A60" i="72"/>
  <c r="C60" i="72" s="1"/>
  <c r="M59" i="72"/>
  <c r="G59" i="72"/>
  <c r="E59" i="72"/>
  <c r="D59" i="72"/>
  <c r="B59" i="72"/>
  <c r="A59" i="72"/>
  <c r="C59" i="72" s="1"/>
  <c r="M58" i="72"/>
  <c r="G58" i="72"/>
  <c r="E58" i="72"/>
  <c r="D58" i="72"/>
  <c r="B58" i="72"/>
  <c r="A58" i="72"/>
  <c r="C58" i="72" s="1"/>
  <c r="M57" i="72"/>
  <c r="G57" i="72"/>
  <c r="E57" i="72"/>
  <c r="D57" i="72"/>
  <c r="B57" i="72"/>
  <c r="A57" i="72"/>
  <c r="C57" i="72" s="1"/>
  <c r="M56" i="72"/>
  <c r="G56" i="72"/>
  <c r="E56" i="72"/>
  <c r="D56" i="72"/>
  <c r="B56" i="72"/>
  <c r="A56" i="72"/>
  <c r="C56" i="72" s="1"/>
  <c r="M55" i="72"/>
  <c r="G55" i="72"/>
  <c r="E55" i="72"/>
  <c r="D55" i="72"/>
  <c r="B55" i="72"/>
  <c r="A55" i="72"/>
  <c r="C55" i="72" s="1"/>
  <c r="M54" i="72"/>
  <c r="G54" i="72"/>
  <c r="E54" i="72"/>
  <c r="D54" i="72"/>
  <c r="B54" i="72"/>
  <c r="A54" i="72"/>
  <c r="C54" i="72" s="1"/>
  <c r="M53" i="72"/>
  <c r="G53" i="72"/>
  <c r="E53" i="72"/>
  <c r="D53" i="72"/>
  <c r="B53" i="72"/>
  <c r="A53" i="72"/>
  <c r="C53" i="72" s="1"/>
  <c r="M52" i="72"/>
  <c r="G52" i="72"/>
  <c r="E52" i="72"/>
  <c r="D52" i="72"/>
  <c r="B52" i="72"/>
  <c r="A52" i="72"/>
  <c r="C52" i="72" s="1"/>
  <c r="M51" i="72"/>
  <c r="G51" i="72"/>
  <c r="E51" i="72"/>
  <c r="D51" i="72"/>
  <c r="B51" i="72"/>
  <c r="A51" i="72"/>
  <c r="C51" i="72" s="1"/>
  <c r="M50" i="72"/>
  <c r="G50" i="72"/>
  <c r="E50" i="72"/>
  <c r="D50" i="72"/>
  <c r="B50" i="72"/>
  <c r="A50" i="72"/>
  <c r="C50" i="72" s="1"/>
  <c r="M49" i="72"/>
  <c r="G49" i="72"/>
  <c r="E49" i="72"/>
  <c r="D49" i="72"/>
  <c r="B49" i="72"/>
  <c r="A49" i="72"/>
  <c r="C49" i="72" s="1"/>
  <c r="M48" i="72"/>
  <c r="G48" i="72"/>
  <c r="E48" i="72"/>
  <c r="D48" i="72"/>
  <c r="B48" i="72"/>
  <c r="A48" i="72"/>
  <c r="C48" i="72" s="1"/>
  <c r="M47" i="72"/>
  <c r="G47" i="72"/>
  <c r="E47" i="72"/>
  <c r="D47" i="72"/>
  <c r="B47" i="72"/>
  <c r="A47" i="72"/>
  <c r="C47" i="72" s="1"/>
  <c r="M46" i="72"/>
  <c r="G46" i="72"/>
  <c r="E46" i="72"/>
  <c r="D46" i="72"/>
  <c r="B46" i="72"/>
  <c r="A46" i="72"/>
  <c r="C46" i="72" s="1"/>
  <c r="M45" i="72"/>
  <c r="G45" i="72"/>
  <c r="E45" i="72"/>
  <c r="D45" i="72"/>
  <c r="B45" i="72"/>
  <c r="A45" i="72"/>
  <c r="C45" i="72" s="1"/>
  <c r="M44" i="72"/>
  <c r="G44" i="72"/>
  <c r="E44" i="72"/>
  <c r="D44" i="72"/>
  <c r="B44" i="72"/>
  <c r="A44" i="72"/>
  <c r="C44" i="72" s="1"/>
  <c r="M43" i="72"/>
  <c r="G43" i="72"/>
  <c r="E43" i="72"/>
  <c r="D43" i="72"/>
  <c r="B43" i="72"/>
  <c r="A43" i="72"/>
  <c r="C43" i="72" s="1"/>
  <c r="M42" i="72"/>
  <c r="G42" i="72"/>
  <c r="E42" i="72"/>
  <c r="D42" i="72"/>
  <c r="B42" i="72"/>
  <c r="A42" i="72"/>
  <c r="C42" i="72" s="1"/>
  <c r="M41" i="72"/>
  <c r="G41" i="72"/>
  <c r="E41" i="72"/>
  <c r="D41" i="72"/>
  <c r="B41" i="72"/>
  <c r="A41" i="72"/>
  <c r="C41" i="72" s="1"/>
  <c r="M40" i="72"/>
  <c r="G40" i="72"/>
  <c r="E40" i="72"/>
  <c r="D40" i="72"/>
  <c r="B40" i="72"/>
  <c r="A40" i="72"/>
  <c r="C40" i="72" s="1"/>
  <c r="M39" i="72"/>
  <c r="G39" i="72"/>
  <c r="E39" i="72"/>
  <c r="D39" i="72"/>
  <c r="B39" i="72"/>
  <c r="A39" i="72"/>
  <c r="C39" i="72" s="1"/>
  <c r="M38" i="72"/>
  <c r="G38" i="72"/>
  <c r="E38" i="72"/>
  <c r="D38" i="72"/>
  <c r="B38" i="72"/>
  <c r="A38" i="72"/>
  <c r="C38" i="72" s="1"/>
  <c r="M37" i="72"/>
  <c r="G37" i="72"/>
  <c r="E37" i="72"/>
  <c r="D37" i="72"/>
  <c r="B37" i="72"/>
  <c r="A37" i="72"/>
  <c r="C37" i="72" s="1"/>
  <c r="M36" i="72"/>
  <c r="G36" i="72"/>
  <c r="E36" i="72"/>
  <c r="D36" i="72"/>
  <c r="B36" i="72"/>
  <c r="A36" i="72"/>
  <c r="C36" i="72" s="1"/>
  <c r="M35" i="72"/>
  <c r="G35" i="72"/>
  <c r="E35" i="72"/>
  <c r="D35" i="72"/>
  <c r="B35" i="72"/>
  <c r="A35" i="72"/>
  <c r="C35" i="72" s="1"/>
  <c r="M34" i="72"/>
  <c r="G34" i="72"/>
  <c r="E34" i="72"/>
  <c r="D34" i="72"/>
  <c r="B34" i="72"/>
  <c r="A34" i="72"/>
  <c r="C34" i="72" s="1"/>
  <c r="M33" i="72"/>
  <c r="G33" i="72"/>
  <c r="E33" i="72"/>
  <c r="D33" i="72"/>
  <c r="B33" i="72"/>
  <c r="A33" i="72"/>
  <c r="C33" i="72" s="1"/>
  <c r="M32" i="72"/>
  <c r="G32" i="72"/>
  <c r="E32" i="72"/>
  <c r="D32" i="72"/>
  <c r="B32" i="72"/>
  <c r="A32" i="72"/>
  <c r="C32" i="72" s="1"/>
  <c r="M31" i="72"/>
  <c r="G31" i="72"/>
  <c r="E31" i="72"/>
  <c r="D31" i="72"/>
  <c r="B31" i="72"/>
  <c r="A31" i="72"/>
  <c r="C31" i="72" s="1"/>
  <c r="M30" i="72"/>
  <c r="G30" i="72"/>
  <c r="E30" i="72"/>
  <c r="D30" i="72"/>
  <c r="B30" i="72"/>
  <c r="A30" i="72"/>
  <c r="C30" i="72" s="1"/>
  <c r="M29" i="72"/>
  <c r="G29" i="72"/>
  <c r="E29" i="72"/>
  <c r="D29" i="72"/>
  <c r="B29" i="72"/>
  <c r="A29" i="72"/>
  <c r="C29" i="72" s="1"/>
  <c r="M28" i="72"/>
  <c r="G28" i="72"/>
  <c r="E28" i="72"/>
  <c r="D28" i="72"/>
  <c r="B28" i="72"/>
  <c r="A28" i="72"/>
  <c r="C28" i="72" s="1"/>
  <c r="M27" i="72"/>
  <c r="G27" i="72"/>
  <c r="E27" i="72"/>
  <c r="D27" i="72"/>
  <c r="B27" i="72"/>
  <c r="A27" i="72"/>
  <c r="C27" i="72" s="1"/>
  <c r="M26" i="72"/>
  <c r="G26" i="72"/>
  <c r="E26" i="72"/>
  <c r="D26" i="72"/>
  <c r="B26" i="72"/>
  <c r="A26" i="72"/>
  <c r="C26" i="72" s="1"/>
  <c r="M25" i="72"/>
  <c r="G25" i="72"/>
  <c r="E25" i="72"/>
  <c r="D25" i="72"/>
  <c r="B25" i="72"/>
  <c r="A25" i="72"/>
  <c r="C25" i="72" s="1"/>
  <c r="M24" i="72"/>
  <c r="G24" i="72"/>
  <c r="E24" i="72"/>
  <c r="D24" i="72"/>
  <c r="B24" i="72"/>
  <c r="A24" i="72"/>
  <c r="C24" i="72" s="1"/>
  <c r="M23" i="72"/>
  <c r="G23" i="72"/>
  <c r="E23" i="72"/>
  <c r="D23" i="72"/>
  <c r="B23" i="72"/>
  <c r="A23" i="72"/>
  <c r="C23" i="72" s="1"/>
  <c r="M22" i="72"/>
  <c r="G22" i="72"/>
  <c r="E22" i="72"/>
  <c r="D22" i="72"/>
  <c r="B22" i="72"/>
  <c r="A22" i="72"/>
  <c r="C22" i="72" s="1"/>
  <c r="M21" i="72"/>
  <c r="G21" i="72"/>
  <c r="E21" i="72"/>
  <c r="D21" i="72"/>
  <c r="B21" i="72"/>
  <c r="A21" i="72"/>
  <c r="C21" i="72" s="1"/>
  <c r="M20" i="72"/>
  <c r="G20" i="72"/>
  <c r="E20" i="72"/>
  <c r="D20" i="72"/>
  <c r="B20" i="72"/>
  <c r="A20" i="72"/>
  <c r="C20" i="72" s="1"/>
  <c r="M19" i="72"/>
  <c r="G19" i="72"/>
  <c r="E19" i="72"/>
  <c r="D19" i="72"/>
  <c r="B19" i="72"/>
  <c r="A19" i="72"/>
  <c r="C19" i="72" s="1"/>
  <c r="M18" i="72"/>
  <c r="G18" i="72"/>
  <c r="E18" i="72"/>
  <c r="D18" i="72"/>
  <c r="B18" i="72"/>
  <c r="A18" i="72"/>
  <c r="C18" i="72" s="1"/>
  <c r="M17" i="72"/>
  <c r="G17" i="72"/>
  <c r="E17" i="72"/>
  <c r="D17" i="72"/>
  <c r="B17" i="72"/>
  <c r="A17" i="72"/>
  <c r="C17" i="72" s="1"/>
  <c r="M16" i="72"/>
  <c r="G16" i="72"/>
  <c r="E16" i="72"/>
  <c r="D16" i="72"/>
  <c r="B16" i="72"/>
  <c r="A16" i="72"/>
  <c r="C16" i="72" s="1"/>
  <c r="M15" i="72"/>
  <c r="G15" i="72"/>
  <c r="E15" i="72"/>
  <c r="D15" i="72"/>
  <c r="B15" i="72"/>
  <c r="A15" i="72"/>
  <c r="C15" i="72" s="1"/>
  <c r="M14" i="72"/>
  <c r="G14" i="72"/>
  <c r="E14" i="72"/>
  <c r="D14" i="72"/>
  <c r="B14" i="72"/>
  <c r="A14" i="72"/>
  <c r="C14" i="72" s="1"/>
  <c r="M13" i="72"/>
  <c r="G13" i="72"/>
  <c r="E13" i="72"/>
  <c r="D13" i="72"/>
  <c r="B13" i="72"/>
  <c r="A13" i="72"/>
  <c r="C13" i="72" s="1"/>
  <c r="M12" i="72"/>
  <c r="G12" i="72"/>
  <c r="E12" i="72"/>
  <c r="D12" i="72"/>
  <c r="B12" i="72"/>
  <c r="A12" i="72"/>
  <c r="C12" i="72" s="1"/>
  <c r="M11" i="72"/>
  <c r="G11" i="72"/>
  <c r="E11" i="72"/>
  <c r="D11" i="72"/>
  <c r="B11" i="72"/>
  <c r="A11" i="72"/>
  <c r="C11" i="72" s="1"/>
  <c r="M10" i="72"/>
  <c r="G10" i="72"/>
  <c r="E10" i="72"/>
  <c r="D10" i="72"/>
  <c r="B10" i="72"/>
  <c r="A10" i="72"/>
  <c r="C10" i="72" s="1"/>
  <c r="M9" i="72"/>
  <c r="G9" i="72"/>
  <c r="E9" i="72"/>
  <c r="D9" i="72"/>
  <c r="B9" i="72"/>
  <c r="A9" i="72"/>
  <c r="C9" i="72" s="1"/>
  <c r="M8" i="72"/>
  <c r="G8" i="72"/>
  <c r="E8" i="72"/>
  <c r="D8" i="72"/>
  <c r="B8" i="72"/>
  <c r="A8" i="72"/>
  <c r="C8" i="72" s="1"/>
  <c r="M7" i="72"/>
  <c r="G7" i="72"/>
  <c r="E7" i="72"/>
  <c r="D7" i="72"/>
  <c r="B7" i="72"/>
  <c r="A7" i="72"/>
  <c r="C7" i="72" s="1"/>
  <c r="M6" i="72"/>
  <c r="G6" i="72"/>
  <c r="E6" i="72"/>
  <c r="D6" i="72"/>
  <c r="B6" i="72"/>
  <c r="A6" i="72"/>
  <c r="C6" i="72" s="1"/>
  <c r="M5" i="72"/>
  <c r="G5" i="72"/>
  <c r="E5" i="72"/>
  <c r="D5" i="72"/>
  <c r="B5" i="72"/>
  <c r="A5" i="72"/>
  <c r="C5" i="72" s="1"/>
  <c r="M4" i="72"/>
  <c r="G4" i="72"/>
  <c r="E4" i="72"/>
  <c r="D4" i="72"/>
  <c r="B4" i="72"/>
  <c r="A4" i="72"/>
  <c r="C4" i="72" s="1"/>
  <c r="M3" i="72"/>
  <c r="G3" i="72"/>
  <c r="E3" i="72"/>
  <c r="D3" i="72"/>
  <c r="B3" i="72"/>
  <c r="A3" i="72"/>
  <c r="C3" i="72" s="1"/>
  <c r="M2" i="72"/>
  <c r="G2" i="72"/>
  <c r="E2" i="72"/>
  <c r="D2" i="72"/>
  <c r="B2" i="72"/>
  <c r="A2" i="72"/>
  <c r="C2" i="72" s="1"/>
  <c r="M73" i="71"/>
  <c r="G73" i="71"/>
  <c r="E73" i="71"/>
  <c r="D73" i="71"/>
  <c r="B73" i="71"/>
  <c r="A73" i="71"/>
  <c r="C73" i="71" s="1"/>
  <c r="M72" i="71"/>
  <c r="G72" i="71"/>
  <c r="E72" i="71"/>
  <c r="D72" i="71"/>
  <c r="B72" i="71"/>
  <c r="A72" i="71"/>
  <c r="C72" i="71" s="1"/>
  <c r="M71" i="71"/>
  <c r="G71" i="71"/>
  <c r="E71" i="71"/>
  <c r="D71" i="71"/>
  <c r="B71" i="71"/>
  <c r="A71" i="71"/>
  <c r="C71" i="71" s="1"/>
  <c r="M70" i="71"/>
  <c r="G70" i="71"/>
  <c r="E70" i="71"/>
  <c r="D70" i="71"/>
  <c r="B70" i="71"/>
  <c r="A70" i="71"/>
  <c r="C70" i="71" s="1"/>
  <c r="M69" i="71"/>
  <c r="G69" i="71"/>
  <c r="E69" i="71"/>
  <c r="D69" i="71"/>
  <c r="B69" i="71"/>
  <c r="A69" i="71"/>
  <c r="C69" i="71" s="1"/>
  <c r="M68" i="71"/>
  <c r="G68" i="71"/>
  <c r="E68" i="71"/>
  <c r="D68" i="71"/>
  <c r="B68" i="71"/>
  <c r="A68" i="71"/>
  <c r="C68" i="71" s="1"/>
  <c r="M67" i="71"/>
  <c r="G67" i="71"/>
  <c r="E67" i="71"/>
  <c r="D67" i="71"/>
  <c r="B67" i="71"/>
  <c r="A67" i="71"/>
  <c r="C67" i="71" s="1"/>
  <c r="M66" i="71"/>
  <c r="G66" i="71"/>
  <c r="E66" i="71"/>
  <c r="D66" i="71"/>
  <c r="B66" i="71"/>
  <c r="A66" i="71"/>
  <c r="C66" i="71" s="1"/>
  <c r="M65" i="71"/>
  <c r="G65" i="71"/>
  <c r="E65" i="71"/>
  <c r="D65" i="71"/>
  <c r="B65" i="71"/>
  <c r="A65" i="71"/>
  <c r="C65" i="71" s="1"/>
  <c r="M64" i="71"/>
  <c r="G64" i="71"/>
  <c r="E64" i="71"/>
  <c r="D64" i="71"/>
  <c r="B64" i="71"/>
  <c r="A64" i="71"/>
  <c r="C64" i="71" s="1"/>
  <c r="M63" i="71"/>
  <c r="G63" i="71"/>
  <c r="E63" i="71"/>
  <c r="D63" i="71"/>
  <c r="B63" i="71"/>
  <c r="A63" i="71"/>
  <c r="C63" i="71" s="1"/>
  <c r="M62" i="71"/>
  <c r="G62" i="71"/>
  <c r="E62" i="71"/>
  <c r="D62" i="71"/>
  <c r="B62" i="71"/>
  <c r="A62" i="71"/>
  <c r="C62" i="71" s="1"/>
  <c r="M61" i="71"/>
  <c r="G61" i="71"/>
  <c r="E61" i="71"/>
  <c r="D61" i="71"/>
  <c r="B61" i="71"/>
  <c r="A61" i="71"/>
  <c r="C61" i="71" s="1"/>
  <c r="M60" i="71"/>
  <c r="G60" i="71"/>
  <c r="E60" i="71"/>
  <c r="D60" i="71"/>
  <c r="B60" i="71"/>
  <c r="A60" i="71"/>
  <c r="C60" i="71" s="1"/>
  <c r="M59" i="71"/>
  <c r="G59" i="71"/>
  <c r="E59" i="71"/>
  <c r="D59" i="71"/>
  <c r="B59" i="71"/>
  <c r="A59" i="71"/>
  <c r="C59" i="71" s="1"/>
  <c r="M58" i="71"/>
  <c r="G58" i="71"/>
  <c r="E58" i="71"/>
  <c r="D58" i="71"/>
  <c r="B58" i="71"/>
  <c r="A58" i="71"/>
  <c r="C58" i="71" s="1"/>
  <c r="M57" i="71"/>
  <c r="G57" i="71"/>
  <c r="E57" i="71"/>
  <c r="D57" i="71"/>
  <c r="B57" i="71"/>
  <c r="A57" i="71"/>
  <c r="C57" i="71" s="1"/>
  <c r="M56" i="71"/>
  <c r="G56" i="71"/>
  <c r="E56" i="71"/>
  <c r="D56" i="71"/>
  <c r="B56" i="71"/>
  <c r="A56" i="71"/>
  <c r="C56" i="71" s="1"/>
  <c r="M55" i="71"/>
  <c r="G55" i="71"/>
  <c r="E55" i="71"/>
  <c r="D55" i="71"/>
  <c r="B55" i="71"/>
  <c r="A55" i="71"/>
  <c r="C55" i="71" s="1"/>
  <c r="M54" i="71"/>
  <c r="G54" i="71"/>
  <c r="E54" i="71"/>
  <c r="D54" i="71"/>
  <c r="B54" i="71"/>
  <c r="A54" i="71"/>
  <c r="C54" i="71" s="1"/>
  <c r="M53" i="71"/>
  <c r="G53" i="71"/>
  <c r="E53" i="71"/>
  <c r="D53" i="71"/>
  <c r="B53" i="71"/>
  <c r="A53" i="71"/>
  <c r="C53" i="71" s="1"/>
  <c r="M52" i="71"/>
  <c r="G52" i="71"/>
  <c r="E52" i="71"/>
  <c r="D52" i="71"/>
  <c r="B52" i="71"/>
  <c r="A52" i="71"/>
  <c r="C52" i="71" s="1"/>
  <c r="M51" i="71"/>
  <c r="G51" i="71"/>
  <c r="E51" i="71"/>
  <c r="D51" i="71"/>
  <c r="B51" i="71"/>
  <c r="A51" i="71"/>
  <c r="C51" i="71" s="1"/>
  <c r="M50" i="71"/>
  <c r="G50" i="71"/>
  <c r="E50" i="71"/>
  <c r="D50" i="71"/>
  <c r="B50" i="71"/>
  <c r="A50" i="71"/>
  <c r="C50" i="71" s="1"/>
  <c r="M49" i="71"/>
  <c r="G49" i="71"/>
  <c r="E49" i="71"/>
  <c r="D49" i="71"/>
  <c r="B49" i="71"/>
  <c r="A49" i="71"/>
  <c r="C49" i="71" s="1"/>
  <c r="M48" i="71"/>
  <c r="G48" i="71"/>
  <c r="E48" i="71"/>
  <c r="D48" i="71"/>
  <c r="B48" i="71"/>
  <c r="A48" i="71"/>
  <c r="C48" i="71" s="1"/>
  <c r="M47" i="71"/>
  <c r="G47" i="71"/>
  <c r="E47" i="71"/>
  <c r="D47" i="71"/>
  <c r="B47" i="71"/>
  <c r="A47" i="71"/>
  <c r="C47" i="71" s="1"/>
  <c r="M46" i="71"/>
  <c r="G46" i="71"/>
  <c r="E46" i="71"/>
  <c r="D46" i="71"/>
  <c r="B46" i="71"/>
  <c r="A46" i="71"/>
  <c r="C46" i="71" s="1"/>
  <c r="M45" i="71"/>
  <c r="G45" i="71"/>
  <c r="E45" i="71"/>
  <c r="D45" i="71"/>
  <c r="B45" i="71"/>
  <c r="A45" i="71"/>
  <c r="C45" i="71" s="1"/>
  <c r="M44" i="71"/>
  <c r="G44" i="71"/>
  <c r="E44" i="71"/>
  <c r="D44" i="71"/>
  <c r="B44" i="71"/>
  <c r="A44" i="71"/>
  <c r="C44" i="71" s="1"/>
  <c r="M43" i="71"/>
  <c r="G43" i="71"/>
  <c r="E43" i="71"/>
  <c r="D43" i="71"/>
  <c r="B43" i="71"/>
  <c r="A43" i="71"/>
  <c r="C43" i="71" s="1"/>
  <c r="M42" i="71"/>
  <c r="G42" i="71"/>
  <c r="E42" i="71"/>
  <c r="D42" i="71"/>
  <c r="B42" i="71"/>
  <c r="A42" i="71"/>
  <c r="C42" i="71" s="1"/>
  <c r="M41" i="71"/>
  <c r="G41" i="71"/>
  <c r="E41" i="71"/>
  <c r="D41" i="71"/>
  <c r="B41" i="71"/>
  <c r="A41" i="71"/>
  <c r="C41" i="71" s="1"/>
  <c r="M40" i="71"/>
  <c r="G40" i="71"/>
  <c r="E40" i="71"/>
  <c r="D40" i="71"/>
  <c r="B40" i="71"/>
  <c r="A40" i="71"/>
  <c r="C40" i="71" s="1"/>
  <c r="M39" i="71"/>
  <c r="G39" i="71"/>
  <c r="E39" i="71"/>
  <c r="D39" i="71"/>
  <c r="B39" i="71"/>
  <c r="A39" i="71"/>
  <c r="C39" i="71" s="1"/>
  <c r="M38" i="71"/>
  <c r="G38" i="71"/>
  <c r="E38" i="71"/>
  <c r="D38" i="71"/>
  <c r="B38" i="71"/>
  <c r="A38" i="71"/>
  <c r="C38" i="71" s="1"/>
  <c r="M37" i="71"/>
  <c r="G37" i="71"/>
  <c r="E37" i="71"/>
  <c r="D37" i="71"/>
  <c r="B37" i="71"/>
  <c r="A37" i="71"/>
  <c r="C37" i="71" s="1"/>
  <c r="M36" i="71"/>
  <c r="G36" i="71"/>
  <c r="E36" i="71"/>
  <c r="D36" i="71"/>
  <c r="B36" i="71"/>
  <c r="A36" i="71"/>
  <c r="C36" i="71" s="1"/>
  <c r="M35" i="71"/>
  <c r="G35" i="71"/>
  <c r="E35" i="71"/>
  <c r="D35" i="71"/>
  <c r="B35" i="71"/>
  <c r="A35" i="71"/>
  <c r="C35" i="71" s="1"/>
  <c r="M34" i="71"/>
  <c r="G34" i="71"/>
  <c r="E34" i="71"/>
  <c r="D34" i="71"/>
  <c r="B34" i="71"/>
  <c r="A34" i="71"/>
  <c r="C34" i="71" s="1"/>
  <c r="M33" i="71"/>
  <c r="G33" i="71"/>
  <c r="E33" i="71"/>
  <c r="D33" i="71"/>
  <c r="B33" i="71"/>
  <c r="A33" i="71"/>
  <c r="C33" i="71" s="1"/>
  <c r="M32" i="71"/>
  <c r="G32" i="71"/>
  <c r="E32" i="71"/>
  <c r="D32" i="71"/>
  <c r="B32" i="71"/>
  <c r="A32" i="71"/>
  <c r="C32" i="71" s="1"/>
  <c r="M31" i="71"/>
  <c r="G31" i="71"/>
  <c r="E31" i="71"/>
  <c r="D31" i="71"/>
  <c r="B31" i="71"/>
  <c r="A31" i="71"/>
  <c r="C31" i="71" s="1"/>
  <c r="M30" i="71"/>
  <c r="G30" i="71"/>
  <c r="E30" i="71"/>
  <c r="D30" i="71"/>
  <c r="B30" i="71"/>
  <c r="A30" i="71"/>
  <c r="C30" i="71" s="1"/>
  <c r="M29" i="71"/>
  <c r="G29" i="71"/>
  <c r="E29" i="71"/>
  <c r="D29" i="71"/>
  <c r="B29" i="71"/>
  <c r="A29" i="71"/>
  <c r="C29" i="71" s="1"/>
  <c r="M28" i="71"/>
  <c r="G28" i="71"/>
  <c r="E28" i="71"/>
  <c r="D28" i="71"/>
  <c r="B28" i="71"/>
  <c r="A28" i="71"/>
  <c r="C28" i="71" s="1"/>
  <c r="M27" i="71"/>
  <c r="G27" i="71"/>
  <c r="E27" i="71"/>
  <c r="D27" i="71"/>
  <c r="B27" i="71"/>
  <c r="A27" i="71"/>
  <c r="C27" i="71" s="1"/>
  <c r="M26" i="71"/>
  <c r="G26" i="71"/>
  <c r="E26" i="71"/>
  <c r="D26" i="71"/>
  <c r="B26" i="71"/>
  <c r="A26" i="71"/>
  <c r="C26" i="71" s="1"/>
  <c r="M25" i="71"/>
  <c r="G25" i="71"/>
  <c r="E25" i="71"/>
  <c r="D25" i="71"/>
  <c r="B25" i="71"/>
  <c r="A25" i="71"/>
  <c r="C25" i="71" s="1"/>
  <c r="M24" i="71"/>
  <c r="G24" i="71"/>
  <c r="E24" i="71"/>
  <c r="D24" i="71"/>
  <c r="B24" i="71"/>
  <c r="A24" i="71"/>
  <c r="C24" i="71" s="1"/>
  <c r="M23" i="71"/>
  <c r="G23" i="71"/>
  <c r="E23" i="71"/>
  <c r="D23" i="71"/>
  <c r="B23" i="71"/>
  <c r="A23" i="71"/>
  <c r="C23" i="71" s="1"/>
  <c r="M22" i="71"/>
  <c r="G22" i="71"/>
  <c r="E22" i="71"/>
  <c r="D22" i="71"/>
  <c r="B22" i="71"/>
  <c r="A22" i="71"/>
  <c r="C22" i="71" s="1"/>
  <c r="M21" i="71"/>
  <c r="G21" i="71"/>
  <c r="E21" i="71"/>
  <c r="D21" i="71"/>
  <c r="B21" i="71"/>
  <c r="A21" i="71"/>
  <c r="C21" i="71" s="1"/>
  <c r="M20" i="71"/>
  <c r="G20" i="71"/>
  <c r="E20" i="71"/>
  <c r="D20" i="71"/>
  <c r="B20" i="71"/>
  <c r="A20" i="71"/>
  <c r="C20" i="71" s="1"/>
  <c r="M19" i="71"/>
  <c r="G19" i="71"/>
  <c r="E19" i="71"/>
  <c r="D19" i="71"/>
  <c r="B19" i="71"/>
  <c r="A19" i="71"/>
  <c r="C19" i="71" s="1"/>
  <c r="M18" i="71"/>
  <c r="G18" i="71"/>
  <c r="E18" i="71"/>
  <c r="D18" i="71"/>
  <c r="B18" i="71"/>
  <c r="A18" i="71"/>
  <c r="C18" i="71" s="1"/>
  <c r="M17" i="71"/>
  <c r="G17" i="71"/>
  <c r="E17" i="71"/>
  <c r="D17" i="71"/>
  <c r="B17" i="71"/>
  <c r="A17" i="71"/>
  <c r="C17" i="71" s="1"/>
  <c r="M16" i="71"/>
  <c r="G16" i="71"/>
  <c r="E16" i="71"/>
  <c r="D16" i="71"/>
  <c r="B16" i="71"/>
  <c r="A16" i="71"/>
  <c r="C16" i="71" s="1"/>
  <c r="M15" i="71"/>
  <c r="G15" i="71"/>
  <c r="E15" i="71"/>
  <c r="D15" i="71"/>
  <c r="B15" i="71"/>
  <c r="A15" i="71"/>
  <c r="C15" i="71" s="1"/>
  <c r="M14" i="71"/>
  <c r="G14" i="71"/>
  <c r="E14" i="71"/>
  <c r="D14" i="71"/>
  <c r="B14" i="71"/>
  <c r="A14" i="71"/>
  <c r="C14" i="71" s="1"/>
  <c r="M13" i="71"/>
  <c r="G13" i="71"/>
  <c r="E13" i="71"/>
  <c r="D13" i="71"/>
  <c r="B13" i="71"/>
  <c r="A13" i="71"/>
  <c r="C13" i="71" s="1"/>
  <c r="M12" i="71"/>
  <c r="G12" i="71"/>
  <c r="E12" i="71"/>
  <c r="D12" i="71"/>
  <c r="B12" i="71"/>
  <c r="A12" i="71"/>
  <c r="C12" i="71" s="1"/>
  <c r="M11" i="71"/>
  <c r="G11" i="71"/>
  <c r="E11" i="71"/>
  <c r="D11" i="71"/>
  <c r="B11" i="71"/>
  <c r="A11" i="71"/>
  <c r="C11" i="71" s="1"/>
  <c r="M10" i="71"/>
  <c r="G10" i="71"/>
  <c r="E10" i="71"/>
  <c r="D10" i="71"/>
  <c r="B10" i="71"/>
  <c r="A10" i="71"/>
  <c r="C10" i="71" s="1"/>
  <c r="M9" i="71"/>
  <c r="G9" i="71"/>
  <c r="E9" i="71"/>
  <c r="D9" i="71"/>
  <c r="B9" i="71"/>
  <c r="A9" i="71"/>
  <c r="C9" i="71" s="1"/>
  <c r="M8" i="71"/>
  <c r="G8" i="71"/>
  <c r="E8" i="71"/>
  <c r="D8" i="71"/>
  <c r="B8" i="71"/>
  <c r="A8" i="71"/>
  <c r="C8" i="71" s="1"/>
  <c r="M7" i="71"/>
  <c r="G7" i="71"/>
  <c r="E7" i="71"/>
  <c r="D7" i="71"/>
  <c r="B7" i="71"/>
  <c r="A7" i="71"/>
  <c r="C7" i="71" s="1"/>
  <c r="M6" i="71"/>
  <c r="G6" i="71"/>
  <c r="E6" i="71"/>
  <c r="D6" i="71"/>
  <c r="B6" i="71"/>
  <c r="A6" i="71"/>
  <c r="C6" i="71" s="1"/>
  <c r="M5" i="71"/>
  <c r="G5" i="71"/>
  <c r="E5" i="71"/>
  <c r="D5" i="71"/>
  <c r="B5" i="71"/>
  <c r="A5" i="71"/>
  <c r="C5" i="71" s="1"/>
  <c r="M4" i="71"/>
  <c r="G4" i="71"/>
  <c r="E4" i="71"/>
  <c r="D4" i="71"/>
  <c r="B4" i="71"/>
  <c r="A4" i="71"/>
  <c r="C4" i="71" s="1"/>
  <c r="M3" i="71"/>
  <c r="G3" i="71"/>
  <c r="E3" i="71"/>
  <c r="D3" i="71"/>
  <c r="B3" i="71"/>
  <c r="A3" i="71"/>
  <c r="C3" i="71" s="1"/>
  <c r="M2" i="71"/>
  <c r="G2" i="71"/>
  <c r="E2" i="71"/>
  <c r="D2" i="71"/>
  <c r="B2" i="71"/>
  <c r="A2" i="71"/>
  <c r="C2" i="71" s="1"/>
  <c r="G105" i="70"/>
  <c r="B105" i="70"/>
  <c r="A105" i="70"/>
  <c r="C105" i="70" s="1"/>
  <c r="G104" i="70"/>
  <c r="B104" i="70"/>
  <c r="A104" i="70"/>
  <c r="C104" i="70" s="1"/>
  <c r="G103" i="70"/>
  <c r="B103" i="70"/>
  <c r="A103" i="70"/>
  <c r="C103" i="70" s="1"/>
  <c r="G102" i="70"/>
  <c r="B102" i="70"/>
  <c r="A102" i="70"/>
  <c r="C102" i="70" s="1"/>
  <c r="G101" i="70"/>
  <c r="B101" i="70"/>
  <c r="A101" i="70"/>
  <c r="C101" i="70" s="1"/>
  <c r="G100" i="70"/>
  <c r="B100" i="70"/>
  <c r="A100" i="70"/>
  <c r="C100" i="70" s="1"/>
  <c r="G99" i="70"/>
  <c r="B99" i="70"/>
  <c r="A99" i="70"/>
  <c r="C99" i="70" s="1"/>
  <c r="G98" i="70"/>
  <c r="B98" i="70"/>
  <c r="A98" i="70"/>
  <c r="C98" i="70" s="1"/>
  <c r="G97" i="70"/>
  <c r="B97" i="70"/>
  <c r="A97" i="70"/>
  <c r="C97" i="70" s="1"/>
  <c r="G96" i="70"/>
  <c r="B96" i="70"/>
  <c r="A96" i="70"/>
  <c r="C96" i="70" s="1"/>
  <c r="G95" i="70"/>
  <c r="B95" i="70"/>
  <c r="A95" i="70"/>
  <c r="C95" i="70" s="1"/>
  <c r="G94" i="70"/>
  <c r="B94" i="70"/>
  <c r="A94" i="70"/>
  <c r="C94" i="70" s="1"/>
  <c r="G93" i="70"/>
  <c r="B93" i="70"/>
  <c r="A93" i="70"/>
  <c r="C93" i="70" s="1"/>
  <c r="G92" i="70"/>
  <c r="B92" i="70"/>
  <c r="A92" i="70"/>
  <c r="C92" i="70" s="1"/>
  <c r="G91" i="70"/>
  <c r="B91" i="70"/>
  <c r="A91" i="70"/>
  <c r="C91" i="70" s="1"/>
  <c r="G90" i="70"/>
  <c r="B90" i="70"/>
  <c r="A90" i="70"/>
  <c r="C90" i="70" s="1"/>
  <c r="G89" i="70"/>
  <c r="B89" i="70"/>
  <c r="A89" i="70"/>
  <c r="C89" i="70" s="1"/>
  <c r="G88" i="70"/>
  <c r="B88" i="70"/>
  <c r="A88" i="70"/>
  <c r="C88" i="70" s="1"/>
  <c r="G87" i="70"/>
  <c r="B87" i="70"/>
  <c r="A87" i="70"/>
  <c r="C87" i="70" s="1"/>
  <c r="G86" i="70"/>
  <c r="B86" i="70"/>
  <c r="A86" i="70"/>
  <c r="C86" i="70" s="1"/>
  <c r="G85" i="70"/>
  <c r="B85" i="70"/>
  <c r="A85" i="70"/>
  <c r="C85" i="70" s="1"/>
  <c r="G84" i="70"/>
  <c r="B84" i="70"/>
  <c r="A84" i="70"/>
  <c r="C84" i="70" s="1"/>
  <c r="G83" i="70"/>
  <c r="B83" i="70"/>
  <c r="A83" i="70"/>
  <c r="C83" i="70" s="1"/>
  <c r="G82" i="70"/>
  <c r="B82" i="70"/>
  <c r="A82" i="70"/>
  <c r="C82" i="70" s="1"/>
  <c r="G81" i="70"/>
  <c r="B81" i="70"/>
  <c r="A81" i="70"/>
  <c r="C81" i="70" s="1"/>
  <c r="G80" i="70"/>
  <c r="B80" i="70"/>
  <c r="A80" i="70"/>
  <c r="C80" i="70" s="1"/>
  <c r="G79" i="70"/>
  <c r="B79" i="70"/>
  <c r="A79" i="70"/>
  <c r="C79" i="70" s="1"/>
  <c r="G78" i="70"/>
  <c r="B78" i="70"/>
  <c r="A78" i="70"/>
  <c r="C78" i="70" s="1"/>
  <c r="G77" i="70"/>
  <c r="B77" i="70"/>
  <c r="A77" i="70"/>
  <c r="C77" i="70" s="1"/>
  <c r="G76" i="70"/>
  <c r="B76" i="70"/>
  <c r="A76" i="70"/>
  <c r="C76" i="70" s="1"/>
  <c r="G75" i="70"/>
  <c r="B75" i="70"/>
  <c r="A75" i="70"/>
  <c r="C75" i="70" s="1"/>
  <c r="G74" i="70"/>
  <c r="B74" i="70"/>
  <c r="A74" i="70"/>
  <c r="C74" i="70" s="1"/>
  <c r="G73" i="70"/>
  <c r="B73" i="70"/>
  <c r="A73" i="70"/>
  <c r="C73" i="70" s="1"/>
  <c r="G72" i="70"/>
  <c r="B72" i="70"/>
  <c r="A72" i="70"/>
  <c r="C72" i="70" s="1"/>
  <c r="G71" i="70"/>
  <c r="B71" i="70"/>
  <c r="A71" i="70"/>
  <c r="C71" i="70" s="1"/>
  <c r="G70" i="70"/>
  <c r="B70" i="70"/>
  <c r="A70" i="70"/>
  <c r="C70" i="70" s="1"/>
  <c r="G69" i="70"/>
  <c r="B69" i="70"/>
  <c r="A69" i="70"/>
  <c r="C69" i="70" s="1"/>
  <c r="G68" i="70"/>
  <c r="B68" i="70"/>
  <c r="A68" i="70"/>
  <c r="C68" i="70" s="1"/>
  <c r="G67" i="70"/>
  <c r="B67" i="70"/>
  <c r="A67" i="70"/>
  <c r="C67" i="70" s="1"/>
  <c r="G66" i="70"/>
  <c r="B66" i="70"/>
  <c r="A66" i="70"/>
  <c r="C66" i="70" s="1"/>
  <c r="G65" i="70"/>
  <c r="B65" i="70"/>
  <c r="A65" i="70"/>
  <c r="C65" i="70" s="1"/>
  <c r="G64" i="70"/>
  <c r="B64" i="70"/>
  <c r="A64" i="70"/>
  <c r="C64" i="70" s="1"/>
  <c r="G63" i="70"/>
  <c r="B63" i="70"/>
  <c r="A63" i="70"/>
  <c r="C63" i="70" s="1"/>
  <c r="G62" i="70"/>
  <c r="B62" i="70"/>
  <c r="A62" i="70"/>
  <c r="C62" i="70" s="1"/>
  <c r="G61" i="70"/>
  <c r="B61" i="70"/>
  <c r="A61" i="70"/>
  <c r="C61" i="70" s="1"/>
  <c r="G60" i="70"/>
  <c r="B60" i="70"/>
  <c r="A60" i="70"/>
  <c r="C60" i="70" s="1"/>
  <c r="G59" i="70"/>
  <c r="B59" i="70"/>
  <c r="A59" i="70"/>
  <c r="C59" i="70" s="1"/>
  <c r="G58" i="70"/>
  <c r="B58" i="70"/>
  <c r="A58" i="70"/>
  <c r="C58" i="70" s="1"/>
  <c r="G57" i="70"/>
  <c r="B57" i="70"/>
  <c r="A57" i="70"/>
  <c r="C57" i="70" s="1"/>
  <c r="G56" i="70"/>
  <c r="B56" i="70"/>
  <c r="A56" i="70"/>
  <c r="C56" i="70" s="1"/>
  <c r="G55" i="70"/>
  <c r="B55" i="70"/>
  <c r="A55" i="70"/>
  <c r="C55" i="70" s="1"/>
  <c r="G54" i="70"/>
  <c r="B54" i="70"/>
  <c r="A54" i="70"/>
  <c r="C54" i="70" s="1"/>
  <c r="G53" i="70"/>
  <c r="B53" i="70"/>
  <c r="A53" i="70"/>
  <c r="C53" i="70" s="1"/>
  <c r="G52" i="70"/>
  <c r="B52" i="70"/>
  <c r="A52" i="70"/>
  <c r="C52" i="70" s="1"/>
  <c r="G51" i="70"/>
  <c r="B51" i="70"/>
  <c r="A51" i="70"/>
  <c r="C51" i="70" s="1"/>
  <c r="G50" i="70"/>
  <c r="B50" i="70"/>
  <c r="A50" i="70"/>
  <c r="C50" i="70" s="1"/>
  <c r="G49" i="70"/>
  <c r="B49" i="70"/>
  <c r="A49" i="70"/>
  <c r="C49" i="70" s="1"/>
  <c r="G48" i="70"/>
  <c r="B48" i="70"/>
  <c r="A48" i="70"/>
  <c r="C48" i="70" s="1"/>
  <c r="G47" i="70"/>
  <c r="B47" i="70"/>
  <c r="A47" i="70"/>
  <c r="C47" i="70" s="1"/>
  <c r="G46" i="70"/>
  <c r="B46" i="70"/>
  <c r="A46" i="70"/>
  <c r="C46" i="70" s="1"/>
  <c r="G45" i="70"/>
  <c r="B45" i="70"/>
  <c r="A45" i="70"/>
  <c r="C45" i="70" s="1"/>
  <c r="G44" i="70"/>
  <c r="B44" i="70"/>
  <c r="A44" i="70"/>
  <c r="C44" i="70" s="1"/>
  <c r="G43" i="70"/>
  <c r="B43" i="70"/>
  <c r="A43" i="70"/>
  <c r="C43" i="70" s="1"/>
  <c r="G42" i="70"/>
  <c r="B42" i="70"/>
  <c r="A42" i="70"/>
  <c r="C42" i="70" s="1"/>
  <c r="G41" i="70"/>
  <c r="B41" i="70"/>
  <c r="A41" i="70"/>
  <c r="C41" i="70" s="1"/>
  <c r="G40" i="70"/>
  <c r="B40" i="70"/>
  <c r="A40" i="70"/>
  <c r="C40" i="70" s="1"/>
  <c r="G39" i="70"/>
  <c r="B39" i="70"/>
  <c r="A39" i="70"/>
  <c r="C39" i="70" s="1"/>
  <c r="G38" i="70"/>
  <c r="B38" i="70"/>
  <c r="A38" i="70"/>
  <c r="C38" i="70" s="1"/>
  <c r="G37" i="70"/>
  <c r="B37" i="70"/>
  <c r="A37" i="70"/>
  <c r="C37" i="70" s="1"/>
  <c r="G36" i="70"/>
  <c r="B36" i="70"/>
  <c r="A36" i="70"/>
  <c r="C36" i="70" s="1"/>
  <c r="G35" i="70"/>
  <c r="B35" i="70"/>
  <c r="A35" i="70"/>
  <c r="C35" i="70" s="1"/>
  <c r="G34" i="70"/>
  <c r="B34" i="70"/>
  <c r="A34" i="70"/>
  <c r="C34" i="70" s="1"/>
  <c r="G33" i="70"/>
  <c r="B33" i="70"/>
  <c r="A33" i="70"/>
  <c r="C33" i="70" s="1"/>
  <c r="G32" i="70"/>
  <c r="B32" i="70"/>
  <c r="A32" i="70"/>
  <c r="C32" i="70" s="1"/>
  <c r="G31" i="70"/>
  <c r="B31" i="70"/>
  <c r="A31" i="70"/>
  <c r="C31" i="70" s="1"/>
  <c r="G30" i="70"/>
  <c r="B30" i="70"/>
  <c r="A30" i="70"/>
  <c r="C30" i="70" s="1"/>
  <c r="G29" i="70"/>
  <c r="B29" i="70"/>
  <c r="A29" i="70"/>
  <c r="C29" i="70" s="1"/>
  <c r="G28" i="70"/>
  <c r="B28" i="70"/>
  <c r="A28" i="70"/>
  <c r="C28" i="70" s="1"/>
  <c r="G27" i="70"/>
  <c r="B27" i="70"/>
  <c r="A27" i="70"/>
  <c r="C27" i="70" s="1"/>
  <c r="G26" i="70"/>
  <c r="B26" i="70"/>
  <c r="A26" i="70"/>
  <c r="C26" i="70" s="1"/>
  <c r="G25" i="70"/>
  <c r="B25" i="70"/>
  <c r="A25" i="70"/>
  <c r="C25" i="70" s="1"/>
  <c r="G24" i="70"/>
  <c r="B24" i="70"/>
  <c r="A24" i="70"/>
  <c r="C24" i="70" s="1"/>
  <c r="G23" i="70"/>
  <c r="B23" i="70"/>
  <c r="A23" i="70"/>
  <c r="C23" i="70" s="1"/>
  <c r="G22" i="70"/>
  <c r="B22" i="70"/>
  <c r="A22" i="70"/>
  <c r="C22" i="70" s="1"/>
  <c r="G21" i="70"/>
  <c r="B21" i="70"/>
  <c r="A21" i="70"/>
  <c r="C21" i="70" s="1"/>
  <c r="G20" i="70"/>
  <c r="B20" i="70"/>
  <c r="A20" i="70"/>
  <c r="C20" i="70" s="1"/>
  <c r="G19" i="70"/>
  <c r="B19" i="70"/>
  <c r="A19" i="70"/>
  <c r="C19" i="70" s="1"/>
  <c r="G18" i="70"/>
  <c r="B18" i="70"/>
  <c r="A18" i="70"/>
  <c r="C18" i="70" s="1"/>
  <c r="G17" i="70"/>
  <c r="B17" i="70"/>
  <c r="A17" i="70"/>
  <c r="C17" i="70" s="1"/>
  <c r="G16" i="70"/>
  <c r="B16" i="70"/>
  <c r="A16" i="70"/>
  <c r="C16" i="70" s="1"/>
  <c r="G15" i="70"/>
  <c r="B15" i="70"/>
  <c r="A15" i="70"/>
  <c r="C15" i="70" s="1"/>
  <c r="G14" i="70"/>
  <c r="B14" i="70"/>
  <c r="A14" i="70"/>
  <c r="C14" i="70" s="1"/>
  <c r="G13" i="70"/>
  <c r="B13" i="70"/>
  <c r="A13" i="70"/>
  <c r="C13" i="70" s="1"/>
  <c r="G12" i="70"/>
  <c r="B12" i="70"/>
  <c r="A12" i="70"/>
  <c r="C12" i="70" s="1"/>
  <c r="G11" i="70"/>
  <c r="B11" i="70"/>
  <c r="A11" i="70"/>
  <c r="C11" i="70" s="1"/>
  <c r="G10" i="70"/>
  <c r="B10" i="70"/>
  <c r="A10" i="70"/>
  <c r="C10" i="70" s="1"/>
  <c r="G9" i="70"/>
  <c r="B9" i="70"/>
  <c r="A9" i="70"/>
  <c r="C9" i="70" s="1"/>
  <c r="G8" i="70"/>
  <c r="B8" i="70"/>
  <c r="A8" i="70"/>
  <c r="C8" i="70" s="1"/>
  <c r="G7" i="70"/>
  <c r="B7" i="70"/>
  <c r="A7" i="70"/>
  <c r="C7" i="70" s="1"/>
  <c r="G6" i="70"/>
  <c r="B6" i="70"/>
  <c r="A6" i="70"/>
  <c r="C6" i="70" s="1"/>
  <c r="G5" i="70"/>
  <c r="B5" i="70"/>
  <c r="A5" i="70"/>
  <c r="C5" i="70" s="1"/>
  <c r="G4" i="70"/>
  <c r="B4" i="70"/>
  <c r="A4" i="70"/>
  <c r="C4" i="70" s="1"/>
  <c r="G3" i="70"/>
  <c r="B3" i="70"/>
  <c r="A3" i="70"/>
  <c r="C3" i="70" s="1"/>
  <c r="G2" i="70" l="1"/>
  <c r="B2" i="70"/>
  <c r="A2" i="70"/>
  <c r="C2" i="70" s="1"/>
  <c r="G219" i="69"/>
  <c r="B219" i="69"/>
  <c r="A219" i="69"/>
  <c r="C219" i="69" s="1"/>
  <c r="G218" i="69"/>
  <c r="B218" i="69"/>
  <c r="A218" i="69"/>
  <c r="C218" i="69" s="1"/>
  <c r="G217" i="69"/>
  <c r="B217" i="69"/>
  <c r="A217" i="69"/>
  <c r="C217" i="69" s="1"/>
  <c r="G216" i="69"/>
  <c r="B216" i="69"/>
  <c r="A216" i="69"/>
  <c r="C216" i="69" s="1"/>
  <c r="G215" i="69"/>
  <c r="B215" i="69"/>
  <c r="A215" i="69"/>
  <c r="C215" i="69" s="1"/>
  <c r="G214" i="69"/>
  <c r="B214" i="69"/>
  <c r="A214" i="69"/>
  <c r="C214" i="69" s="1"/>
  <c r="G213" i="69"/>
  <c r="B213" i="69"/>
  <c r="A213" i="69"/>
  <c r="C213" i="69" s="1"/>
  <c r="G212" i="69"/>
  <c r="B212" i="69"/>
  <c r="A212" i="69"/>
  <c r="C212" i="69" s="1"/>
  <c r="G211" i="69"/>
  <c r="B211" i="69"/>
  <c r="A211" i="69"/>
  <c r="C211" i="69" s="1"/>
  <c r="G210" i="69"/>
  <c r="B210" i="69"/>
  <c r="A210" i="69"/>
  <c r="C210" i="69" s="1"/>
  <c r="G209" i="69"/>
  <c r="B209" i="69"/>
  <c r="A209" i="69"/>
  <c r="C209" i="69" s="1"/>
  <c r="G208" i="69"/>
  <c r="B208" i="69"/>
  <c r="A208" i="69"/>
  <c r="C208" i="69" s="1"/>
  <c r="G207" i="69"/>
  <c r="B207" i="69"/>
  <c r="A207" i="69"/>
  <c r="C207" i="69" s="1"/>
  <c r="G206" i="69"/>
  <c r="B206" i="69"/>
  <c r="A206" i="69"/>
  <c r="C206" i="69" s="1"/>
  <c r="G205" i="69"/>
  <c r="B205" i="69"/>
  <c r="A205" i="69"/>
  <c r="C205" i="69" s="1"/>
  <c r="G204" i="69"/>
  <c r="B204" i="69"/>
  <c r="A204" i="69"/>
  <c r="C204" i="69" s="1"/>
  <c r="G203" i="69"/>
  <c r="B203" i="69"/>
  <c r="A203" i="69"/>
  <c r="C203" i="69" s="1"/>
  <c r="G202" i="69"/>
  <c r="B202" i="69"/>
  <c r="A202" i="69"/>
  <c r="C202" i="69" s="1"/>
  <c r="G201" i="69"/>
  <c r="B201" i="69"/>
  <c r="A201" i="69"/>
  <c r="C201" i="69" s="1"/>
  <c r="G200" i="69"/>
  <c r="B200" i="69"/>
  <c r="A200" i="69"/>
  <c r="C200" i="69" s="1"/>
  <c r="G199" i="69"/>
  <c r="B199" i="69"/>
  <c r="A199" i="69"/>
  <c r="C199" i="69" s="1"/>
  <c r="G198" i="69"/>
  <c r="B198" i="69"/>
  <c r="A198" i="69"/>
  <c r="C198" i="69" s="1"/>
  <c r="G197" i="69"/>
  <c r="B197" i="69"/>
  <c r="A197" i="69"/>
  <c r="C197" i="69" s="1"/>
  <c r="G196" i="69"/>
  <c r="B196" i="69"/>
  <c r="A196" i="69"/>
  <c r="C196" i="69" s="1"/>
  <c r="G195" i="69"/>
  <c r="B195" i="69"/>
  <c r="A195" i="69"/>
  <c r="C195" i="69" s="1"/>
  <c r="G194" i="69"/>
  <c r="B194" i="69"/>
  <c r="A194" i="69"/>
  <c r="C194" i="69" s="1"/>
  <c r="G193" i="69"/>
  <c r="B193" i="69"/>
  <c r="A193" i="69"/>
  <c r="C193" i="69" s="1"/>
  <c r="G192" i="69"/>
  <c r="B192" i="69"/>
  <c r="A192" i="69"/>
  <c r="C192" i="69" s="1"/>
  <c r="G191" i="69"/>
  <c r="B191" i="69"/>
  <c r="A191" i="69"/>
  <c r="C191" i="69" s="1"/>
  <c r="G190" i="69"/>
  <c r="B190" i="69"/>
  <c r="A190" i="69"/>
  <c r="C190" i="69" s="1"/>
  <c r="G189" i="69"/>
  <c r="B189" i="69"/>
  <c r="A189" i="69"/>
  <c r="C189" i="69" s="1"/>
  <c r="G188" i="69"/>
  <c r="B188" i="69"/>
  <c r="A188" i="69"/>
  <c r="C188" i="69" s="1"/>
  <c r="G187" i="69"/>
  <c r="B187" i="69"/>
  <c r="A187" i="69"/>
  <c r="C187" i="69" s="1"/>
  <c r="G186" i="69"/>
  <c r="B186" i="69"/>
  <c r="A186" i="69"/>
  <c r="C186" i="69" s="1"/>
  <c r="G185" i="69"/>
  <c r="B185" i="69"/>
  <c r="A185" i="69"/>
  <c r="C185" i="69" s="1"/>
  <c r="G184" i="69"/>
  <c r="B184" i="69"/>
  <c r="A184" i="69"/>
  <c r="C184" i="69" s="1"/>
  <c r="G183" i="69"/>
  <c r="B183" i="69"/>
  <c r="A183" i="69"/>
  <c r="C183" i="69" s="1"/>
  <c r="G182" i="69"/>
  <c r="B182" i="69"/>
  <c r="A182" i="69"/>
  <c r="C182" i="69" s="1"/>
  <c r="G181" i="69"/>
  <c r="B181" i="69"/>
  <c r="A181" i="69"/>
  <c r="C181" i="69" s="1"/>
  <c r="G180" i="69"/>
  <c r="B180" i="69"/>
  <c r="A180" i="69"/>
  <c r="C180" i="69" s="1"/>
  <c r="G179" i="69"/>
  <c r="B179" i="69"/>
  <c r="A179" i="69"/>
  <c r="C179" i="69" s="1"/>
  <c r="G178" i="69"/>
  <c r="B178" i="69"/>
  <c r="A178" i="69"/>
  <c r="C178" i="69" s="1"/>
  <c r="G177" i="69"/>
  <c r="B177" i="69"/>
  <c r="A177" i="69"/>
  <c r="C177" i="69" s="1"/>
  <c r="G176" i="69"/>
  <c r="B176" i="69"/>
  <c r="A176" i="69"/>
  <c r="C176" i="69" s="1"/>
  <c r="G175" i="69"/>
  <c r="B175" i="69"/>
  <c r="A175" i="69"/>
  <c r="C175" i="69" s="1"/>
  <c r="G174" i="69"/>
  <c r="B174" i="69"/>
  <c r="A174" i="69"/>
  <c r="C174" i="69" s="1"/>
  <c r="G173" i="69"/>
  <c r="B173" i="69"/>
  <c r="A173" i="69"/>
  <c r="C173" i="69" s="1"/>
  <c r="G172" i="69"/>
  <c r="B172" i="69"/>
  <c r="A172" i="69"/>
  <c r="C172" i="69" s="1"/>
  <c r="G171" i="69"/>
  <c r="B171" i="69"/>
  <c r="A171" i="69"/>
  <c r="C171" i="69" s="1"/>
  <c r="G170" i="69"/>
  <c r="B170" i="69"/>
  <c r="A170" i="69"/>
  <c r="C170" i="69" s="1"/>
  <c r="G169" i="69"/>
  <c r="B169" i="69"/>
  <c r="A169" i="69"/>
  <c r="C169" i="69" s="1"/>
  <c r="G168" i="69"/>
  <c r="B168" i="69"/>
  <c r="A168" i="69"/>
  <c r="C168" i="69" s="1"/>
  <c r="G167" i="69"/>
  <c r="B167" i="69"/>
  <c r="A167" i="69"/>
  <c r="C167" i="69" s="1"/>
  <c r="G166" i="69"/>
  <c r="B166" i="69"/>
  <c r="A166" i="69"/>
  <c r="C166" i="69" s="1"/>
  <c r="G165" i="69"/>
  <c r="B165" i="69"/>
  <c r="A165" i="69"/>
  <c r="C165" i="69" s="1"/>
  <c r="G164" i="69"/>
  <c r="B164" i="69"/>
  <c r="A164" i="69"/>
  <c r="C164" i="69" s="1"/>
  <c r="G163" i="69"/>
  <c r="B163" i="69"/>
  <c r="A163" i="69"/>
  <c r="C163" i="69" s="1"/>
  <c r="G162" i="69"/>
  <c r="B162" i="69"/>
  <c r="A162" i="69"/>
  <c r="C162" i="69" s="1"/>
  <c r="G161" i="69"/>
  <c r="B161" i="69"/>
  <c r="A161" i="69"/>
  <c r="C161" i="69" s="1"/>
  <c r="G160" i="69"/>
  <c r="B160" i="69"/>
  <c r="A160" i="69"/>
  <c r="C160" i="69" s="1"/>
  <c r="G159" i="69"/>
  <c r="B159" i="69"/>
  <c r="A159" i="69"/>
  <c r="C159" i="69" s="1"/>
  <c r="G158" i="69"/>
  <c r="B158" i="69"/>
  <c r="A158" i="69"/>
  <c r="C158" i="69" s="1"/>
  <c r="G157" i="69"/>
  <c r="B157" i="69"/>
  <c r="A157" i="69"/>
  <c r="C157" i="69" s="1"/>
  <c r="G156" i="69"/>
  <c r="B156" i="69"/>
  <c r="A156" i="69"/>
  <c r="C156" i="69" s="1"/>
  <c r="G155" i="69"/>
  <c r="B155" i="69"/>
  <c r="A155" i="69"/>
  <c r="C155" i="69" s="1"/>
  <c r="G154" i="69"/>
  <c r="B154" i="69"/>
  <c r="A154" i="69"/>
  <c r="C154" i="69" s="1"/>
  <c r="G153" i="69"/>
  <c r="B153" i="69"/>
  <c r="A153" i="69"/>
  <c r="C153" i="69" s="1"/>
  <c r="G152" i="69"/>
  <c r="B152" i="69"/>
  <c r="A152" i="69"/>
  <c r="C152" i="69" s="1"/>
  <c r="G151" i="69"/>
  <c r="B151" i="69"/>
  <c r="A151" i="69"/>
  <c r="C151" i="69" s="1"/>
  <c r="G150" i="69"/>
  <c r="B150" i="69"/>
  <c r="A150" i="69"/>
  <c r="C150" i="69" s="1"/>
  <c r="G149" i="69"/>
  <c r="B149" i="69"/>
  <c r="A149" i="69"/>
  <c r="C149" i="69" s="1"/>
  <c r="G148" i="69"/>
  <c r="B148" i="69"/>
  <c r="A148" i="69"/>
  <c r="C148" i="69" s="1"/>
  <c r="G147" i="69"/>
  <c r="B147" i="69"/>
  <c r="A147" i="69"/>
  <c r="C147" i="69" s="1"/>
  <c r="G146" i="69"/>
  <c r="B146" i="69"/>
  <c r="A146" i="69"/>
  <c r="C146" i="69" s="1"/>
  <c r="G145" i="69"/>
  <c r="B145" i="69"/>
  <c r="A145" i="69"/>
  <c r="C145" i="69" s="1"/>
  <c r="G144" i="69"/>
  <c r="B144" i="69"/>
  <c r="A144" i="69"/>
  <c r="C144" i="69" s="1"/>
  <c r="G143" i="69"/>
  <c r="B143" i="69"/>
  <c r="A143" i="69"/>
  <c r="C143" i="69" s="1"/>
  <c r="G142" i="69"/>
  <c r="B142" i="69"/>
  <c r="A142" i="69"/>
  <c r="C142" i="69" s="1"/>
  <c r="G141" i="69"/>
  <c r="B141" i="69"/>
  <c r="A141" i="69"/>
  <c r="C141" i="69" s="1"/>
  <c r="G140" i="69"/>
  <c r="B140" i="69"/>
  <c r="A140" i="69"/>
  <c r="C140" i="69" s="1"/>
  <c r="G139" i="69"/>
  <c r="B139" i="69"/>
  <c r="A139" i="69"/>
  <c r="C139" i="69" s="1"/>
  <c r="G138" i="69"/>
  <c r="B138" i="69"/>
  <c r="A138" i="69"/>
  <c r="C138" i="69" s="1"/>
  <c r="G137" i="69"/>
  <c r="B137" i="69"/>
  <c r="A137" i="69"/>
  <c r="C137" i="69" s="1"/>
  <c r="G136" i="69"/>
  <c r="B136" i="69"/>
  <c r="A136" i="69"/>
  <c r="C136" i="69" s="1"/>
  <c r="G135" i="69"/>
  <c r="B135" i="69"/>
  <c r="A135" i="69"/>
  <c r="C135" i="69" s="1"/>
  <c r="G134" i="69"/>
  <c r="B134" i="69"/>
  <c r="A134" i="69"/>
  <c r="C134" i="69" s="1"/>
  <c r="G133" i="69"/>
  <c r="B133" i="69"/>
  <c r="A133" i="69"/>
  <c r="C133" i="69" s="1"/>
  <c r="G132" i="69"/>
  <c r="B132" i="69"/>
  <c r="A132" i="69"/>
  <c r="C132" i="69" s="1"/>
  <c r="G131" i="69"/>
  <c r="B131" i="69"/>
  <c r="A131" i="69"/>
  <c r="C131" i="69" s="1"/>
  <c r="G130" i="69"/>
  <c r="B130" i="69"/>
  <c r="A130" i="69"/>
  <c r="C130" i="69" s="1"/>
  <c r="G129" i="69"/>
  <c r="B129" i="69"/>
  <c r="A129" i="69"/>
  <c r="C129" i="69" s="1"/>
  <c r="G128" i="69"/>
  <c r="B128" i="69"/>
  <c r="A128" i="69"/>
  <c r="C128" i="69" s="1"/>
  <c r="G127" i="69"/>
  <c r="B127" i="69"/>
  <c r="A127" i="69"/>
  <c r="C127" i="69" s="1"/>
  <c r="G126" i="69"/>
  <c r="B126" i="69"/>
  <c r="A126" i="69"/>
  <c r="C126" i="69" s="1"/>
  <c r="G125" i="69"/>
  <c r="B125" i="69"/>
  <c r="A125" i="69"/>
  <c r="C125" i="69" s="1"/>
  <c r="G124" i="69"/>
  <c r="B124" i="69"/>
  <c r="A124" i="69"/>
  <c r="C124" i="69" s="1"/>
  <c r="G123" i="69"/>
  <c r="B123" i="69"/>
  <c r="A123" i="69"/>
  <c r="C123" i="69" s="1"/>
  <c r="G122" i="69"/>
  <c r="B122" i="69"/>
  <c r="A122" i="69"/>
  <c r="C122" i="69" s="1"/>
  <c r="G121" i="69"/>
  <c r="B121" i="69"/>
  <c r="A121" i="69"/>
  <c r="C121" i="69" s="1"/>
  <c r="G120" i="69"/>
  <c r="B120" i="69"/>
  <c r="A120" i="69"/>
  <c r="C120" i="69" s="1"/>
  <c r="G119" i="69"/>
  <c r="B119" i="69"/>
  <c r="A119" i="69"/>
  <c r="C119" i="69" s="1"/>
  <c r="G118" i="69"/>
  <c r="B118" i="69"/>
  <c r="A118" i="69"/>
  <c r="C118" i="69" s="1"/>
  <c r="G117" i="69"/>
  <c r="B117" i="69"/>
  <c r="A117" i="69"/>
  <c r="C117" i="69" s="1"/>
  <c r="G116" i="69"/>
  <c r="B116" i="69"/>
  <c r="A116" i="69"/>
  <c r="C116" i="69" s="1"/>
  <c r="G115" i="69"/>
  <c r="B115" i="69"/>
  <c r="A115" i="69"/>
  <c r="C115" i="69" s="1"/>
  <c r="G114" i="69"/>
  <c r="B114" i="69"/>
  <c r="A114" i="69"/>
  <c r="C114" i="69" s="1"/>
  <c r="G113" i="69"/>
  <c r="B113" i="69"/>
  <c r="A113" i="69"/>
  <c r="C113" i="69" s="1"/>
  <c r="G112" i="69"/>
  <c r="B112" i="69"/>
  <c r="A112" i="69"/>
  <c r="C112" i="69" s="1"/>
  <c r="G111" i="69"/>
  <c r="B111" i="69"/>
  <c r="A111" i="69"/>
  <c r="C111" i="69" s="1"/>
  <c r="G110" i="69"/>
  <c r="B110" i="69"/>
  <c r="A110" i="69"/>
  <c r="C110" i="69" s="1"/>
  <c r="G109" i="69"/>
  <c r="B109" i="69"/>
  <c r="A109" i="69"/>
  <c r="C109" i="69" s="1"/>
  <c r="G108" i="69"/>
  <c r="B108" i="69"/>
  <c r="A108" i="69"/>
  <c r="C108" i="69" s="1"/>
  <c r="G107" i="69"/>
  <c r="B107" i="69"/>
  <c r="A107" i="69"/>
  <c r="C107" i="69" s="1"/>
  <c r="G106" i="69"/>
  <c r="B106" i="69"/>
  <c r="A106" i="69"/>
  <c r="C106" i="69" s="1"/>
  <c r="G105" i="69"/>
  <c r="B105" i="69"/>
  <c r="A105" i="69"/>
  <c r="C105" i="69" s="1"/>
  <c r="G104" i="69"/>
  <c r="B104" i="69"/>
  <c r="A104" i="69"/>
  <c r="C104" i="69" s="1"/>
  <c r="G103" i="69"/>
  <c r="B103" i="69"/>
  <c r="A103" i="69"/>
  <c r="C103" i="69" s="1"/>
  <c r="G102" i="69"/>
  <c r="B102" i="69"/>
  <c r="A102" i="69"/>
  <c r="C102" i="69" s="1"/>
  <c r="G101" i="69"/>
  <c r="B101" i="69"/>
  <c r="A101" i="69"/>
  <c r="C101" i="69" s="1"/>
  <c r="G100" i="69"/>
  <c r="B100" i="69"/>
  <c r="A100" i="69"/>
  <c r="C100" i="69" s="1"/>
  <c r="G99" i="69"/>
  <c r="B99" i="69"/>
  <c r="A99" i="69"/>
  <c r="C99" i="69" s="1"/>
  <c r="G98" i="69"/>
  <c r="B98" i="69"/>
  <c r="A98" i="69"/>
  <c r="C98" i="69" s="1"/>
  <c r="G97" i="69"/>
  <c r="B97" i="69"/>
  <c r="A97" i="69"/>
  <c r="C97" i="69" s="1"/>
  <c r="G96" i="69"/>
  <c r="B96" i="69"/>
  <c r="A96" i="69"/>
  <c r="C96" i="69" s="1"/>
  <c r="G95" i="69"/>
  <c r="B95" i="69"/>
  <c r="A95" i="69"/>
  <c r="C95" i="69" s="1"/>
  <c r="G94" i="69"/>
  <c r="B94" i="69"/>
  <c r="A94" i="69"/>
  <c r="C94" i="69" s="1"/>
  <c r="G93" i="69"/>
  <c r="B93" i="69"/>
  <c r="A93" i="69"/>
  <c r="C93" i="69" s="1"/>
  <c r="G92" i="69"/>
  <c r="B92" i="69"/>
  <c r="A92" i="69"/>
  <c r="C92" i="69" s="1"/>
  <c r="G91" i="69"/>
  <c r="B91" i="69"/>
  <c r="A91" i="69"/>
  <c r="C91" i="69" s="1"/>
  <c r="G90" i="69"/>
  <c r="B90" i="69"/>
  <c r="A90" i="69"/>
  <c r="C90" i="69" s="1"/>
  <c r="G89" i="69"/>
  <c r="B89" i="69"/>
  <c r="A89" i="69"/>
  <c r="C89" i="69" s="1"/>
  <c r="G88" i="69"/>
  <c r="B88" i="69"/>
  <c r="A88" i="69"/>
  <c r="C88" i="69" s="1"/>
  <c r="G87" i="69"/>
  <c r="B87" i="69"/>
  <c r="A87" i="69"/>
  <c r="C87" i="69" s="1"/>
  <c r="G86" i="69"/>
  <c r="B86" i="69"/>
  <c r="A86" i="69"/>
  <c r="C86" i="69" s="1"/>
  <c r="G85" i="69"/>
  <c r="B85" i="69"/>
  <c r="A85" i="69"/>
  <c r="C85" i="69" s="1"/>
  <c r="G84" i="69"/>
  <c r="B84" i="69"/>
  <c r="A84" i="69"/>
  <c r="C84" i="69" s="1"/>
  <c r="G83" i="69"/>
  <c r="B83" i="69"/>
  <c r="A83" i="69"/>
  <c r="C83" i="69" s="1"/>
  <c r="G82" i="69"/>
  <c r="B82" i="69"/>
  <c r="A82" i="69"/>
  <c r="C82" i="69" s="1"/>
  <c r="G81" i="69"/>
  <c r="B81" i="69"/>
  <c r="A81" i="69"/>
  <c r="C81" i="69" s="1"/>
  <c r="G80" i="69"/>
  <c r="B80" i="69"/>
  <c r="A80" i="69"/>
  <c r="C80" i="69" s="1"/>
  <c r="G79" i="69"/>
  <c r="B79" i="69"/>
  <c r="A79" i="69"/>
  <c r="C79" i="69" s="1"/>
  <c r="G78" i="69"/>
  <c r="B78" i="69"/>
  <c r="A78" i="69"/>
  <c r="C78" i="69" s="1"/>
  <c r="G77" i="69"/>
  <c r="B77" i="69"/>
  <c r="A77" i="69"/>
  <c r="C77" i="69" s="1"/>
  <c r="G76" i="69"/>
  <c r="B76" i="69"/>
  <c r="A76" i="69"/>
  <c r="C76" i="69" s="1"/>
  <c r="G75" i="69"/>
  <c r="B75" i="69"/>
  <c r="A75" i="69"/>
  <c r="C75" i="69" s="1"/>
  <c r="G74" i="69"/>
  <c r="B74" i="69"/>
  <c r="A74" i="69"/>
  <c r="C74" i="69" s="1"/>
  <c r="G73" i="69"/>
  <c r="B73" i="69"/>
  <c r="A73" i="69"/>
  <c r="C73" i="69" s="1"/>
  <c r="G72" i="69"/>
  <c r="B72" i="69"/>
  <c r="A72" i="69"/>
  <c r="C72" i="69" s="1"/>
  <c r="G71" i="69"/>
  <c r="B71" i="69"/>
  <c r="A71" i="69"/>
  <c r="C71" i="69" s="1"/>
  <c r="G70" i="69"/>
  <c r="B70" i="69"/>
  <c r="A70" i="69"/>
  <c r="C70" i="69" s="1"/>
  <c r="G69" i="69"/>
  <c r="B69" i="69"/>
  <c r="A69" i="69"/>
  <c r="C69" i="69" s="1"/>
  <c r="G68" i="69"/>
  <c r="B68" i="69"/>
  <c r="A68" i="69"/>
  <c r="C68" i="69" s="1"/>
  <c r="G67" i="69"/>
  <c r="B67" i="69"/>
  <c r="A67" i="69"/>
  <c r="C67" i="69" s="1"/>
  <c r="G66" i="69"/>
  <c r="B66" i="69"/>
  <c r="A66" i="69"/>
  <c r="C66" i="69" s="1"/>
  <c r="G65" i="69"/>
  <c r="B65" i="69"/>
  <c r="A65" i="69"/>
  <c r="C65" i="69" s="1"/>
  <c r="G64" i="69"/>
  <c r="B64" i="69"/>
  <c r="A64" i="69"/>
  <c r="C64" i="69" s="1"/>
  <c r="G63" i="69"/>
  <c r="B63" i="69"/>
  <c r="A63" i="69"/>
  <c r="C63" i="69" s="1"/>
  <c r="G62" i="69"/>
  <c r="B62" i="69"/>
  <c r="A62" i="69"/>
  <c r="C62" i="69" s="1"/>
  <c r="G61" i="69"/>
  <c r="B61" i="69"/>
  <c r="A61" i="69"/>
  <c r="C61" i="69" s="1"/>
  <c r="G60" i="69"/>
  <c r="B60" i="69"/>
  <c r="A60" i="69"/>
  <c r="C60" i="69" s="1"/>
  <c r="G59" i="69"/>
  <c r="B59" i="69"/>
  <c r="A59" i="69"/>
  <c r="C59" i="69" s="1"/>
  <c r="G58" i="69"/>
  <c r="B58" i="69"/>
  <c r="A58" i="69"/>
  <c r="C58" i="69" s="1"/>
  <c r="G57" i="69"/>
  <c r="B57" i="69"/>
  <c r="A57" i="69"/>
  <c r="C57" i="69" s="1"/>
  <c r="G56" i="69"/>
  <c r="B56" i="69"/>
  <c r="A56" i="69"/>
  <c r="C56" i="69" s="1"/>
  <c r="G55" i="69"/>
  <c r="B55" i="69"/>
  <c r="A55" i="69"/>
  <c r="C55" i="69" s="1"/>
  <c r="G54" i="69"/>
  <c r="B54" i="69"/>
  <c r="A54" i="69"/>
  <c r="C54" i="69" s="1"/>
  <c r="G53" i="69"/>
  <c r="B53" i="69"/>
  <c r="A53" i="69"/>
  <c r="C53" i="69" s="1"/>
  <c r="G52" i="69"/>
  <c r="B52" i="69"/>
  <c r="A52" i="69"/>
  <c r="C52" i="69" s="1"/>
  <c r="G51" i="69"/>
  <c r="B51" i="69"/>
  <c r="A51" i="69"/>
  <c r="C51" i="69" s="1"/>
  <c r="G50" i="69"/>
  <c r="B50" i="69"/>
  <c r="A50" i="69"/>
  <c r="C50" i="69" s="1"/>
  <c r="G49" i="69"/>
  <c r="B49" i="69"/>
  <c r="A49" i="69"/>
  <c r="C49" i="69" s="1"/>
  <c r="G48" i="69"/>
  <c r="B48" i="69"/>
  <c r="A48" i="69"/>
  <c r="C48" i="69" s="1"/>
  <c r="G47" i="69"/>
  <c r="B47" i="69"/>
  <c r="A47" i="69"/>
  <c r="C47" i="69" s="1"/>
  <c r="G46" i="69"/>
  <c r="B46" i="69"/>
  <c r="A46" i="69"/>
  <c r="C46" i="69" s="1"/>
  <c r="G45" i="69"/>
  <c r="B45" i="69"/>
  <c r="A45" i="69"/>
  <c r="C45" i="69" s="1"/>
  <c r="G44" i="69"/>
  <c r="B44" i="69"/>
  <c r="A44" i="69"/>
  <c r="C44" i="69" s="1"/>
  <c r="G43" i="69"/>
  <c r="B43" i="69"/>
  <c r="A43" i="69"/>
  <c r="C43" i="69" s="1"/>
  <c r="G42" i="69"/>
  <c r="B42" i="69"/>
  <c r="A42" i="69"/>
  <c r="C42" i="69" s="1"/>
  <c r="G41" i="69"/>
  <c r="B41" i="69"/>
  <c r="A41" i="69"/>
  <c r="C41" i="69" s="1"/>
  <c r="G40" i="69"/>
  <c r="B40" i="69"/>
  <c r="A40" i="69"/>
  <c r="C40" i="69" s="1"/>
  <c r="G39" i="69"/>
  <c r="B39" i="69"/>
  <c r="A39" i="69"/>
  <c r="C39" i="69" s="1"/>
  <c r="G38" i="69"/>
  <c r="B38" i="69"/>
  <c r="A38" i="69"/>
  <c r="C38" i="69" s="1"/>
  <c r="G37" i="69"/>
  <c r="B37" i="69"/>
  <c r="A37" i="69"/>
  <c r="C37" i="69" s="1"/>
  <c r="G36" i="69"/>
  <c r="B36" i="69"/>
  <c r="A36" i="69"/>
  <c r="C36" i="69" s="1"/>
  <c r="G35" i="69"/>
  <c r="B35" i="69"/>
  <c r="A35" i="69"/>
  <c r="C35" i="69" s="1"/>
  <c r="G34" i="69"/>
  <c r="B34" i="69"/>
  <c r="A34" i="69"/>
  <c r="C34" i="69" s="1"/>
  <c r="G33" i="69"/>
  <c r="B33" i="69"/>
  <c r="A33" i="69"/>
  <c r="C33" i="69" s="1"/>
  <c r="G32" i="69"/>
  <c r="B32" i="69"/>
  <c r="A32" i="69"/>
  <c r="C32" i="69" s="1"/>
  <c r="G31" i="69"/>
  <c r="B31" i="69"/>
  <c r="A31" i="69"/>
  <c r="C31" i="69" s="1"/>
  <c r="G30" i="69"/>
  <c r="B30" i="69"/>
  <c r="A30" i="69"/>
  <c r="C30" i="69" s="1"/>
  <c r="G29" i="69"/>
  <c r="B29" i="69"/>
  <c r="A29" i="69"/>
  <c r="C29" i="69" s="1"/>
  <c r="G28" i="69"/>
  <c r="B28" i="69"/>
  <c r="A28" i="69"/>
  <c r="C28" i="69" s="1"/>
  <c r="G27" i="69"/>
  <c r="B27" i="69"/>
  <c r="A27" i="69"/>
  <c r="C27" i="69" s="1"/>
  <c r="G26" i="69"/>
  <c r="B26" i="69"/>
  <c r="A26" i="69"/>
  <c r="C26" i="69" s="1"/>
  <c r="G25" i="69"/>
  <c r="B25" i="69"/>
  <c r="A25" i="69"/>
  <c r="C25" i="69" s="1"/>
  <c r="G24" i="69"/>
  <c r="B24" i="69"/>
  <c r="A24" i="69"/>
  <c r="C24" i="69" s="1"/>
  <c r="G23" i="69"/>
  <c r="B23" i="69"/>
  <c r="A23" i="69"/>
  <c r="C23" i="69" s="1"/>
  <c r="G22" i="69"/>
  <c r="B22" i="69"/>
  <c r="A22" i="69"/>
  <c r="C22" i="69" s="1"/>
  <c r="G21" i="69"/>
  <c r="B21" i="69"/>
  <c r="A21" i="69"/>
  <c r="C21" i="69" s="1"/>
  <c r="G20" i="69"/>
  <c r="B20" i="69"/>
  <c r="A20" i="69"/>
  <c r="C20" i="69" s="1"/>
  <c r="G19" i="69"/>
  <c r="B19" i="69"/>
  <c r="A19" i="69"/>
  <c r="C19" i="69" s="1"/>
  <c r="G18" i="69"/>
  <c r="B18" i="69"/>
  <c r="A18" i="69"/>
  <c r="C18" i="69" s="1"/>
  <c r="G17" i="69"/>
  <c r="B17" i="69"/>
  <c r="A17" i="69"/>
  <c r="C17" i="69" s="1"/>
  <c r="G16" i="69"/>
  <c r="B16" i="69"/>
  <c r="A16" i="69"/>
  <c r="C16" i="69" s="1"/>
  <c r="G15" i="69"/>
  <c r="B15" i="69"/>
  <c r="A15" i="69"/>
  <c r="C15" i="69" s="1"/>
  <c r="G14" i="69"/>
  <c r="B14" i="69"/>
  <c r="A14" i="69"/>
  <c r="C14" i="69" s="1"/>
  <c r="G13" i="69"/>
  <c r="B13" i="69"/>
  <c r="A13" i="69"/>
  <c r="C13" i="69" s="1"/>
  <c r="G12" i="69"/>
  <c r="B12" i="69"/>
  <c r="A12" i="69"/>
  <c r="C12" i="69" s="1"/>
  <c r="G11" i="69"/>
  <c r="B11" i="69"/>
  <c r="A11" i="69"/>
  <c r="C11" i="69" s="1"/>
  <c r="G10" i="69"/>
  <c r="B10" i="69"/>
  <c r="A10" i="69"/>
  <c r="C10" i="69" s="1"/>
  <c r="G9" i="69"/>
  <c r="B9" i="69"/>
  <c r="A9" i="69"/>
  <c r="C9" i="69" s="1"/>
  <c r="G8" i="69"/>
  <c r="B8" i="69"/>
  <c r="A8" i="69"/>
  <c r="C8" i="69" s="1"/>
  <c r="G7" i="69"/>
  <c r="B7" i="69"/>
  <c r="A7" i="69"/>
  <c r="C7" i="69" s="1"/>
  <c r="G6" i="69"/>
  <c r="B6" i="69"/>
  <c r="A6" i="69"/>
  <c r="C6" i="69" s="1"/>
  <c r="G5" i="69"/>
  <c r="B5" i="69"/>
  <c r="A5" i="69"/>
  <c r="C5" i="69" s="1"/>
  <c r="G4" i="69"/>
  <c r="B4" i="69"/>
  <c r="A4" i="69"/>
  <c r="C4" i="69" s="1"/>
  <c r="G3" i="69"/>
  <c r="B3" i="69"/>
  <c r="A3" i="69"/>
  <c r="C3" i="69" s="1"/>
  <c r="G2" i="69"/>
  <c r="B2" i="69"/>
  <c r="A2" i="69"/>
  <c r="C2" i="69" s="1"/>
  <c r="G57" i="68"/>
  <c r="B57" i="68"/>
  <c r="A57" i="68"/>
  <c r="C57" i="68" s="1"/>
  <c r="G56" i="68"/>
  <c r="B56" i="68"/>
  <c r="A56" i="68"/>
  <c r="C56" i="68" s="1"/>
  <c r="G55" i="68"/>
  <c r="B55" i="68"/>
  <c r="A55" i="68"/>
  <c r="C55" i="68" s="1"/>
  <c r="G54" i="68"/>
  <c r="B54" i="68"/>
  <c r="A54" i="68"/>
  <c r="C54" i="68" s="1"/>
  <c r="G53" i="68"/>
  <c r="B53" i="68"/>
  <c r="A53" i="68"/>
  <c r="C53" i="68" s="1"/>
  <c r="G52" i="68"/>
  <c r="B52" i="68"/>
  <c r="A52" i="68"/>
  <c r="C52" i="68" s="1"/>
  <c r="G51" i="68"/>
  <c r="B51" i="68"/>
  <c r="A51" i="68"/>
  <c r="C51" i="68" s="1"/>
  <c r="G50" i="68"/>
  <c r="B50" i="68"/>
  <c r="A50" i="68"/>
  <c r="C50" i="68" s="1"/>
  <c r="G49" i="68"/>
  <c r="B49" i="68"/>
  <c r="A49" i="68"/>
  <c r="C49" i="68" s="1"/>
  <c r="G48" i="68"/>
  <c r="B48" i="68"/>
  <c r="A48" i="68"/>
  <c r="C48" i="68" s="1"/>
  <c r="G47" i="68"/>
  <c r="B47" i="68"/>
  <c r="A47" i="68"/>
  <c r="C47" i="68" s="1"/>
  <c r="G46" i="68"/>
  <c r="B46" i="68"/>
  <c r="A46" i="68"/>
  <c r="C46" i="68" s="1"/>
  <c r="G45" i="68"/>
  <c r="B45" i="68"/>
  <c r="A45" i="68"/>
  <c r="C45" i="68" s="1"/>
  <c r="G44" i="68"/>
  <c r="B44" i="68"/>
  <c r="A44" i="68"/>
  <c r="C44" i="68" s="1"/>
  <c r="G43" i="68"/>
  <c r="B43" i="68"/>
  <c r="A43" i="68"/>
  <c r="C43" i="68" s="1"/>
  <c r="G42" i="68"/>
  <c r="B42" i="68"/>
  <c r="A42" i="68"/>
  <c r="C42" i="68" s="1"/>
  <c r="G41" i="68"/>
  <c r="B41" i="68"/>
  <c r="A41" i="68"/>
  <c r="C41" i="68" s="1"/>
  <c r="G40" i="68"/>
  <c r="B40" i="68"/>
  <c r="A40" i="68"/>
  <c r="C40" i="68" s="1"/>
  <c r="G39" i="68"/>
  <c r="B39" i="68"/>
  <c r="A39" i="68"/>
  <c r="C39" i="68" s="1"/>
  <c r="G38" i="68"/>
  <c r="B38" i="68"/>
  <c r="A38" i="68"/>
  <c r="C38" i="68" s="1"/>
  <c r="G37" i="68"/>
  <c r="B37" i="68"/>
  <c r="A37" i="68"/>
  <c r="C37" i="68" s="1"/>
  <c r="G36" i="68"/>
  <c r="B36" i="68"/>
  <c r="A36" i="68"/>
  <c r="C36" i="68" s="1"/>
  <c r="G35" i="68"/>
  <c r="B35" i="68"/>
  <c r="A35" i="68"/>
  <c r="C35" i="68" s="1"/>
  <c r="G34" i="68"/>
  <c r="B34" i="68"/>
  <c r="A34" i="68"/>
  <c r="C34" i="68" s="1"/>
  <c r="G33" i="68"/>
  <c r="B33" i="68"/>
  <c r="A33" i="68"/>
  <c r="C33" i="68" s="1"/>
  <c r="G32" i="68"/>
  <c r="B32" i="68"/>
  <c r="A32" i="68"/>
  <c r="C32" i="68" s="1"/>
  <c r="G31" i="68"/>
  <c r="B31" i="68"/>
  <c r="A31" i="68"/>
  <c r="C31" i="68" s="1"/>
  <c r="G30" i="68"/>
  <c r="B30" i="68"/>
  <c r="A30" i="68"/>
  <c r="C30" i="68" s="1"/>
  <c r="G29" i="68"/>
  <c r="B29" i="68"/>
  <c r="A29" i="68"/>
  <c r="C29" i="68" s="1"/>
  <c r="G28" i="68"/>
  <c r="B28" i="68"/>
  <c r="A28" i="68"/>
  <c r="C28" i="68" s="1"/>
  <c r="G27" i="68"/>
  <c r="B27" i="68"/>
  <c r="A27" i="68"/>
  <c r="C27" i="68" s="1"/>
  <c r="G26" i="68"/>
  <c r="B26" i="68"/>
  <c r="A26" i="68"/>
  <c r="C26" i="68" s="1"/>
  <c r="G25" i="68"/>
  <c r="B25" i="68"/>
  <c r="A25" i="68"/>
  <c r="C25" i="68" s="1"/>
  <c r="G24" i="68"/>
  <c r="B24" i="68"/>
  <c r="A24" i="68"/>
  <c r="C24" i="68" s="1"/>
  <c r="G23" i="68"/>
  <c r="B23" i="68"/>
  <c r="A23" i="68"/>
  <c r="C23" i="68" s="1"/>
  <c r="G22" i="68"/>
  <c r="B22" i="68"/>
  <c r="A22" i="68"/>
  <c r="C22" i="68" s="1"/>
  <c r="G21" i="68"/>
  <c r="B21" i="68"/>
  <c r="A21" i="68"/>
  <c r="C21" i="68" s="1"/>
  <c r="G20" i="68"/>
  <c r="B20" i="68"/>
  <c r="A20" i="68"/>
  <c r="C20" i="68" s="1"/>
  <c r="G19" i="68"/>
  <c r="B19" i="68"/>
  <c r="A19" i="68"/>
  <c r="C19" i="68" s="1"/>
  <c r="G18" i="68"/>
  <c r="B18" i="68"/>
  <c r="A18" i="68"/>
  <c r="C18" i="68" s="1"/>
  <c r="G17" i="68"/>
  <c r="B17" i="68"/>
  <c r="A17" i="68"/>
  <c r="C17" i="68" s="1"/>
  <c r="G16" i="68"/>
  <c r="B16" i="68"/>
  <c r="A16" i="68"/>
  <c r="C16" i="68" s="1"/>
  <c r="G15" i="68"/>
  <c r="B15" i="68"/>
  <c r="A15" i="68"/>
  <c r="C15" i="68" s="1"/>
  <c r="G14" i="68"/>
  <c r="B14" i="68"/>
  <c r="A14" i="68"/>
  <c r="C14" i="68" s="1"/>
  <c r="G13" i="68"/>
  <c r="B13" i="68"/>
  <c r="A13" i="68"/>
  <c r="C13" i="68" s="1"/>
  <c r="G12" i="68"/>
  <c r="B12" i="68"/>
  <c r="A12" i="68"/>
  <c r="C12" i="68" s="1"/>
  <c r="G11" i="68"/>
  <c r="B11" i="68"/>
  <c r="A11" i="68"/>
  <c r="C11" i="68" s="1"/>
  <c r="G10" i="68"/>
  <c r="B10" i="68"/>
  <c r="A10" i="68"/>
  <c r="C10" i="68" s="1"/>
  <c r="G9" i="68"/>
  <c r="B9" i="68"/>
  <c r="A9" i="68"/>
  <c r="C9" i="68" s="1"/>
  <c r="G8" i="68"/>
  <c r="B8" i="68"/>
  <c r="A8" i="68"/>
  <c r="C8" i="68" s="1"/>
  <c r="G7" i="68"/>
  <c r="B7" i="68"/>
  <c r="A7" i="68"/>
  <c r="C7" i="68" s="1"/>
  <c r="G6" i="68"/>
  <c r="B6" i="68"/>
  <c r="A6" i="68"/>
  <c r="C6" i="68" s="1"/>
  <c r="G5" i="68"/>
  <c r="B5" i="68"/>
  <c r="A5" i="68"/>
  <c r="C5" i="68" s="1"/>
  <c r="G4" i="68"/>
  <c r="B4" i="68"/>
  <c r="A4" i="68"/>
  <c r="C4" i="68" s="1"/>
  <c r="G3" i="68"/>
  <c r="B3" i="68"/>
  <c r="A3" i="68"/>
  <c r="C3" i="68" s="1"/>
  <c r="G2" i="68"/>
  <c r="B2" i="68"/>
  <c r="A2" i="68"/>
  <c r="C2" i="68" s="1"/>
  <c r="G106" i="67"/>
  <c r="D106" i="67"/>
  <c r="B106" i="67"/>
  <c r="A106" i="67"/>
  <c r="C106" i="67" s="1"/>
  <c r="G105" i="67"/>
  <c r="B105" i="67"/>
  <c r="A105" i="67"/>
  <c r="C105" i="67" s="1"/>
  <c r="G104" i="67"/>
  <c r="B104" i="67"/>
  <c r="A104" i="67"/>
  <c r="C104" i="67" s="1"/>
  <c r="G103" i="67"/>
  <c r="B103" i="67"/>
  <c r="A103" i="67"/>
  <c r="C103" i="67" s="1"/>
  <c r="G102" i="67"/>
  <c r="B102" i="67"/>
  <c r="A102" i="67"/>
  <c r="C102" i="67" s="1"/>
  <c r="G101" i="67"/>
  <c r="B101" i="67"/>
  <c r="A101" i="67"/>
  <c r="C101" i="67" s="1"/>
  <c r="G100" i="67"/>
  <c r="B100" i="67"/>
  <c r="A100" i="67"/>
  <c r="C100" i="67" s="1"/>
  <c r="G99" i="67"/>
  <c r="B99" i="67"/>
  <c r="A99" i="67"/>
  <c r="C99" i="67" s="1"/>
  <c r="G98" i="67"/>
  <c r="B98" i="67"/>
  <c r="A98" i="67"/>
  <c r="C98" i="67" s="1"/>
  <c r="G97" i="67"/>
  <c r="B97" i="67"/>
  <c r="A97" i="67"/>
  <c r="C97" i="67" s="1"/>
  <c r="G96" i="67"/>
  <c r="B96" i="67"/>
  <c r="A96" i="67"/>
  <c r="C96" i="67" s="1"/>
  <c r="G95" i="67"/>
  <c r="B95" i="67"/>
  <c r="A95" i="67"/>
  <c r="C95" i="67" s="1"/>
  <c r="G94" i="67"/>
  <c r="B94" i="67"/>
  <c r="A94" i="67"/>
  <c r="C94" i="67" s="1"/>
  <c r="G93" i="67"/>
  <c r="D93" i="67"/>
  <c r="B93" i="67"/>
  <c r="A93" i="67"/>
  <c r="C93" i="67" s="1"/>
  <c r="G92" i="67"/>
  <c r="D92" i="67"/>
  <c r="B92" i="67"/>
  <c r="A92" i="67"/>
  <c r="C92" i="67" s="1"/>
  <c r="G91" i="67"/>
  <c r="B91" i="67"/>
  <c r="A91" i="67"/>
  <c r="C91" i="67" s="1"/>
  <c r="G90" i="67"/>
  <c r="B90" i="67"/>
  <c r="A90" i="67"/>
  <c r="C90" i="67" s="1"/>
  <c r="G89" i="67"/>
  <c r="B89" i="67"/>
  <c r="A89" i="67"/>
  <c r="C89" i="67" s="1"/>
  <c r="G88" i="67"/>
  <c r="B88" i="67"/>
  <c r="A88" i="67"/>
  <c r="C88" i="67" s="1"/>
  <c r="G87" i="67"/>
  <c r="B87" i="67"/>
  <c r="A87" i="67"/>
  <c r="C87" i="67" s="1"/>
  <c r="G86" i="67"/>
  <c r="B86" i="67"/>
  <c r="A86" i="67"/>
  <c r="C86" i="67" s="1"/>
  <c r="G85" i="67"/>
  <c r="B85" i="67"/>
  <c r="A85" i="67"/>
  <c r="C85" i="67" s="1"/>
  <c r="G84" i="67"/>
  <c r="B84" i="67"/>
  <c r="A84" i="67"/>
  <c r="C84" i="67" s="1"/>
  <c r="G83" i="67"/>
  <c r="B83" i="67"/>
  <c r="A83" i="67"/>
  <c r="C83" i="67" s="1"/>
  <c r="G82" i="67"/>
  <c r="B82" i="67"/>
  <c r="A82" i="67"/>
  <c r="C82" i="67" s="1"/>
  <c r="G81" i="67"/>
  <c r="B81" i="67"/>
  <c r="A81" i="67"/>
  <c r="C81" i="67" s="1"/>
  <c r="G80" i="67"/>
  <c r="B80" i="67"/>
  <c r="A80" i="67"/>
  <c r="C80" i="67" s="1"/>
  <c r="G79" i="67"/>
  <c r="D79" i="67"/>
  <c r="B79" i="67"/>
  <c r="A79" i="67"/>
  <c r="C79" i="67" s="1"/>
  <c r="G78" i="67"/>
  <c r="D78" i="67"/>
  <c r="B78" i="67"/>
  <c r="A78" i="67"/>
  <c r="C78" i="67" s="1"/>
  <c r="G77" i="67"/>
  <c r="B77" i="67"/>
  <c r="A77" i="67"/>
  <c r="C77" i="67" s="1"/>
  <c r="G76" i="67"/>
  <c r="B76" i="67"/>
  <c r="A76" i="67"/>
  <c r="C76" i="67" s="1"/>
  <c r="G75" i="67"/>
  <c r="B75" i="67"/>
  <c r="A75" i="67"/>
  <c r="C75" i="67" s="1"/>
  <c r="G74" i="67"/>
  <c r="B74" i="67"/>
  <c r="A74" i="67"/>
  <c r="C74" i="67" s="1"/>
  <c r="G73" i="67"/>
  <c r="B73" i="67"/>
  <c r="A73" i="67"/>
  <c r="C73" i="67" s="1"/>
  <c r="G72" i="67"/>
  <c r="B72" i="67"/>
  <c r="A72" i="67"/>
  <c r="C72" i="67" s="1"/>
  <c r="G71" i="67"/>
  <c r="B71" i="67"/>
  <c r="A71" i="67"/>
  <c r="C71" i="67" s="1"/>
  <c r="G70" i="67"/>
  <c r="B70" i="67"/>
  <c r="A70" i="67"/>
  <c r="C70" i="67" s="1"/>
  <c r="G69" i="67"/>
  <c r="B69" i="67"/>
  <c r="A69" i="67"/>
  <c r="C69" i="67" s="1"/>
  <c r="G68" i="67"/>
  <c r="B68" i="67"/>
  <c r="A68" i="67"/>
  <c r="C68" i="67" s="1"/>
  <c r="G67" i="67"/>
  <c r="B67" i="67"/>
  <c r="A67" i="67"/>
  <c r="C67" i="67" s="1"/>
  <c r="G66" i="67"/>
  <c r="B66" i="67"/>
  <c r="A66" i="67"/>
  <c r="C66" i="67" s="1"/>
  <c r="G65" i="67"/>
  <c r="B65" i="67"/>
  <c r="A65" i="67"/>
  <c r="C65" i="67" s="1"/>
  <c r="G64" i="67"/>
  <c r="B64" i="67"/>
  <c r="A64" i="67"/>
  <c r="C64" i="67" s="1"/>
  <c r="G63" i="67"/>
  <c r="B63" i="67"/>
  <c r="A63" i="67"/>
  <c r="C63" i="67" s="1"/>
  <c r="G62" i="67"/>
  <c r="B62" i="67"/>
  <c r="A62" i="67"/>
  <c r="C62" i="67" s="1"/>
  <c r="G61" i="67"/>
  <c r="B61" i="67"/>
  <c r="A61" i="67"/>
  <c r="C61" i="67" s="1"/>
  <c r="G60" i="67"/>
  <c r="B60" i="67"/>
  <c r="A60" i="67"/>
  <c r="C60" i="67" s="1"/>
  <c r="G59" i="67"/>
  <c r="D59" i="67"/>
  <c r="B59" i="67"/>
  <c r="A59" i="67"/>
  <c r="C59" i="67" s="1"/>
  <c r="G58" i="67"/>
  <c r="D58" i="67"/>
  <c r="B58" i="67"/>
  <c r="A58" i="67"/>
  <c r="C58" i="67" s="1"/>
  <c r="G57" i="67"/>
  <c r="B57" i="67"/>
  <c r="A57" i="67"/>
  <c r="C57" i="67" s="1"/>
  <c r="G56" i="67"/>
  <c r="B56" i="67"/>
  <c r="A56" i="67"/>
  <c r="C56" i="67" s="1"/>
  <c r="G55" i="67"/>
  <c r="B55" i="67"/>
  <c r="A55" i="67"/>
  <c r="C55" i="67" s="1"/>
  <c r="G54" i="67"/>
  <c r="B54" i="67"/>
  <c r="A54" i="67"/>
  <c r="C54" i="67" s="1"/>
  <c r="G53" i="67"/>
  <c r="B53" i="67"/>
  <c r="A53" i="67"/>
  <c r="C53" i="67" s="1"/>
  <c r="G52" i="67"/>
  <c r="B52" i="67"/>
  <c r="A52" i="67"/>
  <c r="C52" i="67" s="1"/>
  <c r="G51" i="67"/>
  <c r="B51" i="67"/>
  <c r="A51" i="67"/>
  <c r="C51" i="67" s="1"/>
  <c r="G50" i="67"/>
  <c r="B50" i="67"/>
  <c r="A50" i="67"/>
  <c r="C50" i="67" s="1"/>
  <c r="G49" i="67"/>
  <c r="B49" i="67"/>
  <c r="A49" i="67"/>
  <c r="C49" i="67" s="1"/>
  <c r="G48" i="67"/>
  <c r="B48" i="67"/>
  <c r="A48" i="67"/>
  <c r="C48" i="67" s="1"/>
  <c r="G47" i="67"/>
  <c r="B47" i="67"/>
  <c r="A47" i="67"/>
  <c r="C47" i="67" s="1"/>
  <c r="G46" i="67"/>
  <c r="B46" i="67"/>
  <c r="A46" i="67"/>
  <c r="C46" i="67" s="1"/>
  <c r="G45" i="67"/>
  <c r="D45" i="67"/>
  <c r="B45" i="67"/>
  <c r="A45" i="67"/>
  <c r="C45" i="67" s="1"/>
  <c r="G44" i="67"/>
  <c r="D44" i="67"/>
  <c r="B44" i="67"/>
  <c r="A44" i="67"/>
  <c r="C44" i="67" s="1"/>
  <c r="G43" i="67"/>
  <c r="B43" i="67"/>
  <c r="A43" i="67"/>
  <c r="C43" i="67" s="1"/>
  <c r="G42" i="67"/>
  <c r="B42" i="67"/>
  <c r="A42" i="67"/>
  <c r="C42" i="67" s="1"/>
  <c r="G41" i="67"/>
  <c r="B41" i="67"/>
  <c r="A41" i="67"/>
  <c r="C41" i="67" s="1"/>
  <c r="G40" i="67"/>
  <c r="B40" i="67"/>
  <c r="A40" i="67"/>
  <c r="C40" i="67" s="1"/>
  <c r="G39" i="67"/>
  <c r="B39" i="67"/>
  <c r="A39" i="67"/>
  <c r="C39" i="67" s="1"/>
  <c r="G38" i="67"/>
  <c r="B38" i="67"/>
  <c r="A38" i="67"/>
  <c r="C38" i="67" s="1"/>
  <c r="G37" i="67"/>
  <c r="B37" i="67"/>
  <c r="A37" i="67"/>
  <c r="C37" i="67" s="1"/>
  <c r="G36" i="67"/>
  <c r="B36" i="67"/>
  <c r="A36" i="67"/>
  <c r="C36" i="67" s="1"/>
  <c r="G35" i="67"/>
  <c r="B35" i="67"/>
  <c r="A35" i="67"/>
  <c r="C35" i="67" s="1"/>
  <c r="G34" i="67"/>
  <c r="B34" i="67"/>
  <c r="A34" i="67"/>
  <c r="C34" i="67" s="1"/>
  <c r="G33" i="67"/>
  <c r="B33" i="67"/>
  <c r="A33" i="67"/>
  <c r="C33" i="67" s="1"/>
  <c r="G32" i="67"/>
  <c r="B32" i="67"/>
  <c r="A32" i="67"/>
  <c r="C32" i="67" s="1"/>
  <c r="G31" i="67"/>
  <c r="D31" i="67"/>
  <c r="B31" i="67"/>
  <c r="A31" i="67"/>
  <c r="C31" i="67" s="1"/>
  <c r="G30" i="67"/>
  <c r="D30" i="67"/>
  <c r="B30" i="67"/>
  <c r="A30" i="67"/>
  <c r="C30" i="67" s="1"/>
  <c r="G29" i="67"/>
  <c r="D29" i="67"/>
  <c r="B29" i="67"/>
  <c r="A29" i="67"/>
  <c r="C29" i="67" s="1"/>
  <c r="G28" i="67"/>
  <c r="B28" i="67"/>
  <c r="A28" i="67"/>
  <c r="C28" i="67" s="1"/>
  <c r="G27" i="67"/>
  <c r="B27" i="67"/>
  <c r="A27" i="67"/>
  <c r="C27" i="67" s="1"/>
  <c r="G26" i="67"/>
  <c r="B26" i="67"/>
  <c r="A26" i="67"/>
  <c r="C26" i="67" s="1"/>
  <c r="G25" i="67"/>
  <c r="B25" i="67"/>
  <c r="A25" i="67"/>
  <c r="C25" i="67" s="1"/>
  <c r="G24" i="67"/>
  <c r="B24" i="67"/>
  <c r="A24" i="67"/>
  <c r="C24" i="67" s="1"/>
  <c r="G23" i="67"/>
  <c r="B23" i="67"/>
  <c r="A23" i="67"/>
  <c r="C23" i="67" s="1"/>
  <c r="G22" i="67"/>
  <c r="B22" i="67"/>
  <c r="A22" i="67"/>
  <c r="C22" i="67" s="1"/>
  <c r="G21" i="67"/>
  <c r="B21" i="67"/>
  <c r="A21" i="67"/>
  <c r="C21" i="67" s="1"/>
  <c r="G20" i="67"/>
  <c r="B20" i="67"/>
  <c r="A20" i="67"/>
  <c r="C20" i="67" s="1"/>
  <c r="G19" i="67"/>
  <c r="B19" i="67"/>
  <c r="A19" i="67"/>
  <c r="C19" i="67" s="1"/>
  <c r="G18" i="67"/>
  <c r="B18" i="67"/>
  <c r="A18" i="67"/>
  <c r="C18" i="67" s="1"/>
  <c r="G17" i="67"/>
  <c r="D17" i="67"/>
  <c r="B17" i="67"/>
  <c r="A17" i="67"/>
  <c r="C17" i="67" s="1"/>
  <c r="G16" i="67"/>
  <c r="B16" i="67"/>
  <c r="A16" i="67"/>
  <c r="C16" i="67" s="1"/>
  <c r="G15" i="67"/>
  <c r="D15" i="67"/>
  <c r="B15" i="67"/>
  <c r="A15" i="67"/>
  <c r="C15" i="67" s="1"/>
  <c r="G14" i="67"/>
  <c r="D14" i="67"/>
  <c r="B14" i="67"/>
  <c r="A14" i="67"/>
  <c r="C14" i="67" s="1"/>
  <c r="G13" i="67"/>
  <c r="B13" i="67"/>
  <c r="A13" i="67"/>
  <c r="C13" i="67" s="1"/>
  <c r="G12" i="67"/>
  <c r="D12" i="67"/>
  <c r="B12" i="67"/>
  <c r="A12" i="67"/>
  <c r="C12" i="67" s="1"/>
  <c r="G11" i="67"/>
  <c r="B11" i="67"/>
  <c r="A11" i="67"/>
  <c r="C11" i="67" s="1"/>
  <c r="G10" i="67"/>
  <c r="B10" i="67"/>
  <c r="A10" i="67"/>
  <c r="C10" i="67" s="1"/>
  <c r="G9" i="67"/>
  <c r="D9" i="67"/>
  <c r="B9" i="67"/>
  <c r="A9" i="67"/>
  <c r="C9" i="67" s="1"/>
  <c r="G8" i="67"/>
  <c r="D8" i="67"/>
  <c r="B8" i="67"/>
  <c r="A8" i="67"/>
  <c r="C8" i="67" s="1"/>
  <c r="G7" i="67"/>
  <c r="D7" i="67"/>
  <c r="B7" i="67"/>
  <c r="A7" i="67"/>
  <c r="C7" i="67" s="1"/>
  <c r="G6" i="67"/>
  <c r="D6" i="67"/>
  <c r="B6" i="67"/>
  <c r="A6" i="67"/>
  <c r="C6" i="67" s="1"/>
  <c r="G5" i="67"/>
  <c r="B5" i="67"/>
  <c r="A5" i="67"/>
  <c r="C5" i="67" s="1"/>
  <c r="G4" i="67"/>
  <c r="B4" i="67"/>
  <c r="A4" i="67"/>
  <c r="C4" i="67" s="1"/>
  <c r="G3" i="67"/>
  <c r="B3" i="67"/>
  <c r="A3" i="67"/>
  <c r="C3" i="67" s="1"/>
  <c r="A2" i="67"/>
  <c r="G2" i="67"/>
  <c r="C2" i="67"/>
  <c r="B2" i="67"/>
  <c r="I17" i="42"/>
  <c r="I16" i="42"/>
  <c r="I15" i="42"/>
  <c r="I14" i="42"/>
  <c r="I13" i="42"/>
  <c r="I12" i="42"/>
  <c r="I11" i="42"/>
  <c r="I10" i="42"/>
  <c r="I9" i="42"/>
  <c r="I8" i="42"/>
  <c r="I7" i="42"/>
  <c r="I6" i="42"/>
  <c r="I5" i="42"/>
  <c r="I4" i="42"/>
  <c r="I3" i="42"/>
  <c r="I60" i="66"/>
  <c r="B60" i="66"/>
  <c r="A60" i="66"/>
  <c r="I59" i="66"/>
  <c r="B59" i="66"/>
  <c r="A59" i="66"/>
  <c r="I58" i="66"/>
  <c r="B58" i="66"/>
  <c r="A58" i="66"/>
  <c r="I57" i="66"/>
  <c r="B57" i="66"/>
  <c r="A57" i="66"/>
  <c r="I56" i="66"/>
  <c r="B56" i="66"/>
  <c r="A56" i="66"/>
  <c r="I55" i="66"/>
  <c r="B55" i="66"/>
  <c r="A55" i="66"/>
  <c r="I54" i="66"/>
  <c r="B54" i="66"/>
  <c r="A54" i="66"/>
  <c r="I53" i="66"/>
  <c r="B53" i="66"/>
  <c r="A53" i="66"/>
  <c r="I52" i="66"/>
  <c r="B52" i="66"/>
  <c r="A52" i="66"/>
  <c r="I51" i="66"/>
  <c r="B51" i="66"/>
  <c r="A51" i="66"/>
  <c r="I50" i="66"/>
  <c r="B50" i="66"/>
  <c r="A50" i="66"/>
  <c r="I49" i="66"/>
  <c r="B49" i="66"/>
  <c r="A49" i="66"/>
  <c r="I48" i="66"/>
  <c r="B48" i="66"/>
  <c r="A48" i="66"/>
  <c r="I47" i="66"/>
  <c r="B47" i="66"/>
  <c r="A47" i="66"/>
  <c r="I46" i="66"/>
  <c r="B46" i="66"/>
  <c r="A46" i="66"/>
  <c r="I45" i="66"/>
  <c r="B45" i="66"/>
  <c r="A45" i="66"/>
  <c r="I44" i="66"/>
  <c r="B44" i="66"/>
  <c r="A44" i="66"/>
  <c r="I43" i="66"/>
  <c r="B43" i="66"/>
  <c r="A43" i="66"/>
  <c r="I42" i="66"/>
  <c r="B42" i="66"/>
  <c r="A42" i="66"/>
  <c r="I41" i="66"/>
  <c r="B41" i="66"/>
  <c r="A41" i="66"/>
  <c r="I40" i="66"/>
  <c r="B40" i="66"/>
  <c r="A40" i="66"/>
  <c r="I39" i="66"/>
  <c r="B39" i="66"/>
  <c r="A39" i="66"/>
  <c r="I38" i="66"/>
  <c r="B38" i="66"/>
  <c r="A38" i="66"/>
  <c r="I37" i="66"/>
  <c r="B37" i="66"/>
  <c r="A37" i="66"/>
  <c r="I36" i="66"/>
  <c r="B36" i="66"/>
  <c r="A36" i="66"/>
  <c r="I35" i="66"/>
  <c r="B35" i="66"/>
  <c r="A35" i="66"/>
  <c r="I34" i="66"/>
  <c r="B34" i="66"/>
  <c r="A34" i="66"/>
  <c r="I33" i="66"/>
  <c r="B33" i="66"/>
  <c r="A33" i="66"/>
  <c r="I32" i="66"/>
  <c r="B32" i="66"/>
  <c r="A32" i="66"/>
  <c r="I31" i="66"/>
  <c r="B31" i="66"/>
  <c r="A31" i="66"/>
  <c r="I30" i="66"/>
  <c r="B30" i="66"/>
  <c r="A30" i="66"/>
  <c r="I29" i="66"/>
  <c r="B29" i="66"/>
  <c r="A29" i="66"/>
  <c r="I28" i="66"/>
  <c r="B28" i="66"/>
  <c r="A28" i="66"/>
  <c r="I27" i="66"/>
  <c r="B27" i="66"/>
  <c r="A27" i="66"/>
  <c r="I26" i="66"/>
  <c r="B26" i="66"/>
  <c r="A26" i="66"/>
  <c r="I25" i="66"/>
  <c r="B25" i="66"/>
  <c r="A25" i="66"/>
  <c r="I24" i="66"/>
  <c r="B24" i="66"/>
  <c r="A24" i="66"/>
  <c r="I23" i="66"/>
  <c r="B23" i="66"/>
  <c r="A23" i="66"/>
  <c r="I22" i="66"/>
  <c r="B22" i="66"/>
  <c r="A22" i="66"/>
  <c r="I21" i="66"/>
  <c r="B21" i="66"/>
  <c r="A21" i="66"/>
  <c r="I20" i="66"/>
  <c r="B20" i="66"/>
  <c r="A20" i="66"/>
  <c r="I19" i="66"/>
  <c r="B19" i="66"/>
  <c r="A19" i="66"/>
  <c r="I18" i="66"/>
  <c r="B18" i="66"/>
  <c r="A18" i="66"/>
  <c r="I17" i="66"/>
  <c r="B17" i="66"/>
  <c r="A17" i="66"/>
  <c r="I16" i="66"/>
  <c r="B16" i="66"/>
  <c r="A16" i="66"/>
  <c r="I15" i="66"/>
  <c r="B15" i="66"/>
  <c r="A15" i="66"/>
  <c r="I14" i="66"/>
  <c r="B14" i="66"/>
  <c r="A14" i="66"/>
  <c r="I13" i="66"/>
  <c r="B13" i="66"/>
  <c r="A13" i="66"/>
  <c r="I12" i="66"/>
  <c r="B12" i="66"/>
  <c r="A12" i="66"/>
  <c r="I11" i="66"/>
  <c r="B11" i="66"/>
  <c r="A11" i="66"/>
  <c r="I10" i="66"/>
  <c r="B10" i="66"/>
  <c r="A10" i="66"/>
  <c r="I9" i="66"/>
  <c r="B9" i="66"/>
  <c r="A9" i="66"/>
  <c r="I8" i="66"/>
  <c r="B8" i="66"/>
  <c r="A8" i="66"/>
  <c r="I7" i="66"/>
  <c r="B7" i="66"/>
  <c r="A7" i="66"/>
  <c r="I6" i="66"/>
  <c r="B6" i="66"/>
  <c r="A6" i="66"/>
  <c r="I5" i="66"/>
  <c r="B5" i="66"/>
  <c r="A5" i="66"/>
  <c r="Y2" i="66"/>
  <c r="X2" i="66"/>
  <c r="P42" i="66" s="1"/>
  <c r="W2" i="66"/>
  <c r="I108" i="65"/>
  <c r="B108" i="65"/>
  <c r="A108" i="65"/>
  <c r="I107" i="65"/>
  <c r="B107" i="65"/>
  <c r="A107" i="65"/>
  <c r="I106" i="65"/>
  <c r="B106" i="65"/>
  <c r="A106" i="65"/>
  <c r="I105" i="65"/>
  <c r="B105" i="65"/>
  <c r="A105" i="65"/>
  <c r="I104" i="65"/>
  <c r="B104" i="65"/>
  <c r="A104" i="65"/>
  <c r="I103" i="65"/>
  <c r="B103" i="65"/>
  <c r="A103" i="65"/>
  <c r="I102" i="65"/>
  <c r="B102" i="65"/>
  <c r="A102" i="65"/>
  <c r="I101" i="65"/>
  <c r="B101" i="65"/>
  <c r="A101" i="65"/>
  <c r="I100" i="65"/>
  <c r="B100" i="65"/>
  <c r="A100" i="65"/>
  <c r="I99" i="65"/>
  <c r="B99" i="65"/>
  <c r="A99" i="65"/>
  <c r="I98" i="65"/>
  <c r="B98" i="65"/>
  <c r="A98" i="65"/>
  <c r="I97" i="65"/>
  <c r="B97" i="65"/>
  <c r="A97" i="65"/>
  <c r="I96" i="65"/>
  <c r="B96" i="65"/>
  <c r="A96" i="65"/>
  <c r="I95" i="65"/>
  <c r="B95" i="65"/>
  <c r="A95" i="65"/>
  <c r="I94" i="65"/>
  <c r="B94" i="65"/>
  <c r="A94" i="65"/>
  <c r="I93" i="65"/>
  <c r="B93" i="65"/>
  <c r="A93" i="65"/>
  <c r="I92" i="65"/>
  <c r="B92" i="65"/>
  <c r="A92" i="65"/>
  <c r="I91" i="65"/>
  <c r="B91" i="65"/>
  <c r="A91" i="65"/>
  <c r="I90" i="65"/>
  <c r="B90" i="65"/>
  <c r="A90" i="65"/>
  <c r="I89" i="65"/>
  <c r="B89" i="65"/>
  <c r="A89" i="65"/>
  <c r="I88" i="65"/>
  <c r="B88" i="65"/>
  <c r="A88" i="65"/>
  <c r="I87" i="65"/>
  <c r="B87" i="65"/>
  <c r="A87" i="65"/>
  <c r="I86" i="65"/>
  <c r="B86" i="65"/>
  <c r="A86" i="65"/>
  <c r="I85" i="65"/>
  <c r="B85" i="65"/>
  <c r="A85" i="65"/>
  <c r="I84" i="65"/>
  <c r="B84" i="65"/>
  <c r="A84" i="65"/>
  <c r="I83" i="65"/>
  <c r="B83" i="65"/>
  <c r="A83" i="65"/>
  <c r="I82" i="65"/>
  <c r="B82" i="65"/>
  <c r="A82" i="65"/>
  <c r="I81" i="65"/>
  <c r="B81" i="65"/>
  <c r="A81" i="65"/>
  <c r="I80" i="65"/>
  <c r="B80" i="65"/>
  <c r="A80" i="65"/>
  <c r="I79" i="65"/>
  <c r="B79" i="65"/>
  <c r="A79" i="65"/>
  <c r="I78" i="65"/>
  <c r="B78" i="65"/>
  <c r="A78" i="65"/>
  <c r="I77" i="65"/>
  <c r="B77" i="65"/>
  <c r="A77" i="65"/>
  <c r="I76" i="65"/>
  <c r="B76" i="65"/>
  <c r="A76" i="65"/>
  <c r="I75" i="65"/>
  <c r="B75" i="65"/>
  <c r="A75" i="65"/>
  <c r="I74" i="65"/>
  <c r="B74" i="65"/>
  <c r="A74" i="65"/>
  <c r="I73" i="65"/>
  <c r="B73" i="65"/>
  <c r="A73" i="65"/>
  <c r="I72" i="65"/>
  <c r="B72" i="65"/>
  <c r="A72" i="65"/>
  <c r="I71" i="65"/>
  <c r="B71" i="65"/>
  <c r="A71" i="65"/>
  <c r="I70" i="65"/>
  <c r="B70" i="65"/>
  <c r="A70" i="65"/>
  <c r="I69" i="65"/>
  <c r="B69" i="65"/>
  <c r="A69" i="65"/>
  <c r="I68" i="65"/>
  <c r="B68" i="65"/>
  <c r="A68" i="65"/>
  <c r="I67" i="65"/>
  <c r="B67" i="65"/>
  <c r="A67" i="65"/>
  <c r="I66" i="65"/>
  <c r="B66" i="65"/>
  <c r="A66" i="65"/>
  <c r="I65" i="65"/>
  <c r="B65" i="65"/>
  <c r="A65" i="65"/>
  <c r="I64" i="65"/>
  <c r="B64" i="65"/>
  <c r="A64" i="65"/>
  <c r="I63" i="65"/>
  <c r="B63" i="65"/>
  <c r="A63" i="65"/>
  <c r="I62" i="65"/>
  <c r="B62" i="65"/>
  <c r="A62" i="65"/>
  <c r="I61" i="65"/>
  <c r="B61" i="65"/>
  <c r="A61" i="65"/>
  <c r="I60" i="65"/>
  <c r="B60" i="65"/>
  <c r="A60" i="65"/>
  <c r="I59" i="65"/>
  <c r="B59" i="65"/>
  <c r="A59" i="65"/>
  <c r="I58" i="65"/>
  <c r="B58" i="65"/>
  <c r="A58" i="65"/>
  <c r="I57" i="65"/>
  <c r="B57" i="65"/>
  <c r="A57" i="65"/>
  <c r="I56" i="65"/>
  <c r="B56" i="65"/>
  <c r="A56" i="65"/>
  <c r="I55" i="65"/>
  <c r="B55" i="65"/>
  <c r="A55" i="65"/>
  <c r="I54" i="65"/>
  <c r="B54" i="65"/>
  <c r="A54" i="65"/>
  <c r="I53" i="65"/>
  <c r="B53" i="65"/>
  <c r="A53" i="65"/>
  <c r="I52" i="65"/>
  <c r="B52" i="65"/>
  <c r="A52" i="65"/>
  <c r="I51" i="65"/>
  <c r="B51" i="65"/>
  <c r="A51" i="65"/>
  <c r="I50" i="65"/>
  <c r="B50" i="65"/>
  <c r="A50" i="65"/>
  <c r="I49" i="65"/>
  <c r="B49" i="65"/>
  <c r="A49" i="65"/>
  <c r="I48" i="65"/>
  <c r="B48" i="65"/>
  <c r="A48" i="65"/>
  <c r="I47" i="65"/>
  <c r="B47" i="65"/>
  <c r="A47" i="65"/>
  <c r="I46" i="65"/>
  <c r="B46" i="65"/>
  <c r="A46" i="65"/>
  <c r="I45" i="65"/>
  <c r="B45" i="65"/>
  <c r="A45" i="65"/>
  <c r="I44" i="65"/>
  <c r="B44" i="65"/>
  <c r="A44" i="65"/>
  <c r="I43" i="65"/>
  <c r="B43" i="65"/>
  <c r="A43" i="65"/>
  <c r="I42" i="65"/>
  <c r="B42" i="65"/>
  <c r="A42" i="65"/>
  <c r="I41" i="65"/>
  <c r="B41" i="65"/>
  <c r="A41" i="65"/>
  <c r="I40" i="65"/>
  <c r="B40" i="65"/>
  <c r="A40" i="65"/>
  <c r="I39" i="65"/>
  <c r="B39" i="65"/>
  <c r="A39" i="65"/>
  <c r="I38" i="65"/>
  <c r="B38" i="65"/>
  <c r="A38" i="65"/>
  <c r="I37" i="65"/>
  <c r="B37" i="65"/>
  <c r="A37" i="65"/>
  <c r="I36" i="65"/>
  <c r="B36" i="65"/>
  <c r="A36" i="65"/>
  <c r="I35" i="65"/>
  <c r="B35" i="65"/>
  <c r="A35" i="65"/>
  <c r="I34" i="65"/>
  <c r="B34" i="65"/>
  <c r="A34" i="65"/>
  <c r="I33" i="65"/>
  <c r="B33" i="65"/>
  <c r="A33" i="65"/>
  <c r="I32" i="65"/>
  <c r="B32" i="65"/>
  <c r="A32" i="65"/>
  <c r="I31" i="65"/>
  <c r="B31" i="65"/>
  <c r="A31" i="65"/>
  <c r="I30" i="65"/>
  <c r="B30" i="65"/>
  <c r="A30" i="65"/>
  <c r="I29" i="65"/>
  <c r="B29" i="65"/>
  <c r="A29" i="65"/>
  <c r="I28" i="65"/>
  <c r="B28" i="65"/>
  <c r="A28" i="65"/>
  <c r="I27" i="65"/>
  <c r="B27" i="65"/>
  <c r="A27" i="65"/>
  <c r="I26" i="65"/>
  <c r="B26" i="65"/>
  <c r="A26" i="65"/>
  <c r="I25" i="65"/>
  <c r="B25" i="65"/>
  <c r="A25" i="65"/>
  <c r="I24" i="65"/>
  <c r="B24" i="65"/>
  <c r="A24" i="65"/>
  <c r="I23" i="65"/>
  <c r="B23" i="65"/>
  <c r="A23" i="65"/>
  <c r="I22" i="65"/>
  <c r="B22" i="65"/>
  <c r="A22" i="65"/>
  <c r="I21" i="65"/>
  <c r="B21" i="65"/>
  <c r="A21" i="65"/>
  <c r="I20" i="65"/>
  <c r="B20" i="65"/>
  <c r="A20" i="65"/>
  <c r="I19" i="65"/>
  <c r="B19" i="65"/>
  <c r="A19" i="65"/>
  <c r="I18" i="65"/>
  <c r="B18" i="65"/>
  <c r="A18" i="65"/>
  <c r="I17" i="65"/>
  <c r="B17" i="65"/>
  <c r="A17" i="65"/>
  <c r="I16" i="65"/>
  <c r="B16" i="65"/>
  <c r="A16" i="65"/>
  <c r="I15" i="65"/>
  <c r="B15" i="65"/>
  <c r="A15" i="65"/>
  <c r="I14" i="65"/>
  <c r="B14" i="65"/>
  <c r="A14" i="65"/>
  <c r="I13" i="65"/>
  <c r="B13" i="65"/>
  <c r="A13" i="65"/>
  <c r="I12" i="65"/>
  <c r="B12" i="65"/>
  <c r="A12" i="65"/>
  <c r="I11" i="65"/>
  <c r="B11" i="65"/>
  <c r="A11" i="65"/>
  <c r="I10" i="65"/>
  <c r="B10" i="65"/>
  <c r="A10" i="65"/>
  <c r="I9" i="65"/>
  <c r="B9" i="65"/>
  <c r="A9" i="65"/>
  <c r="I8" i="65"/>
  <c r="B8" i="65"/>
  <c r="A8" i="65"/>
  <c r="I7" i="65"/>
  <c r="B7" i="65"/>
  <c r="A7" i="65"/>
  <c r="I6" i="65"/>
  <c r="B6" i="65"/>
  <c r="A6" i="65"/>
  <c r="I5" i="65"/>
  <c r="B5" i="65"/>
  <c r="A5" i="65"/>
  <c r="V2" i="65"/>
  <c r="U2" i="65"/>
  <c r="T2" i="65"/>
  <c r="O114" i="64"/>
  <c r="I114" i="64"/>
  <c r="C114" i="64"/>
  <c r="B114" i="64"/>
  <c r="A114" i="64"/>
  <c r="O113" i="64"/>
  <c r="I113" i="64"/>
  <c r="C113" i="64"/>
  <c r="B113" i="64"/>
  <c r="A113" i="64"/>
  <c r="O112" i="64"/>
  <c r="I112" i="64"/>
  <c r="C112" i="64"/>
  <c r="B112" i="64"/>
  <c r="A112" i="64"/>
  <c r="O111" i="64"/>
  <c r="I111" i="64"/>
  <c r="C111" i="64"/>
  <c r="B111" i="64"/>
  <c r="A111" i="64"/>
  <c r="O110" i="64"/>
  <c r="I110" i="64"/>
  <c r="C110" i="64"/>
  <c r="B110" i="64"/>
  <c r="A110" i="64"/>
  <c r="O109" i="64"/>
  <c r="I109" i="64"/>
  <c r="C109" i="64"/>
  <c r="B109" i="64"/>
  <c r="A109" i="64"/>
  <c r="O108" i="64"/>
  <c r="I108" i="64"/>
  <c r="C108" i="64"/>
  <c r="B108" i="64"/>
  <c r="A108" i="64"/>
  <c r="O107" i="64"/>
  <c r="I107" i="64"/>
  <c r="C107" i="64"/>
  <c r="B107" i="64"/>
  <c r="A107" i="64"/>
  <c r="O106" i="64"/>
  <c r="I106" i="64"/>
  <c r="C106" i="64"/>
  <c r="B106" i="64"/>
  <c r="A106" i="64"/>
  <c r="O105" i="64"/>
  <c r="I105" i="64"/>
  <c r="C105" i="64"/>
  <c r="B105" i="64"/>
  <c r="A105" i="64"/>
  <c r="O104" i="64"/>
  <c r="I104" i="64"/>
  <c r="C104" i="64"/>
  <c r="B104" i="64"/>
  <c r="A104" i="64"/>
  <c r="O103" i="64"/>
  <c r="I103" i="64"/>
  <c r="C103" i="64"/>
  <c r="B103" i="64"/>
  <c r="A103" i="64"/>
  <c r="O102" i="64"/>
  <c r="I102" i="64"/>
  <c r="C102" i="64"/>
  <c r="B102" i="64"/>
  <c r="A102" i="64"/>
  <c r="O101" i="64"/>
  <c r="I101" i="64"/>
  <c r="C101" i="64"/>
  <c r="B101" i="64"/>
  <c r="A101" i="64"/>
  <c r="O100" i="64"/>
  <c r="I100" i="64"/>
  <c r="C100" i="64"/>
  <c r="B100" i="64"/>
  <c r="A100" i="64"/>
  <c r="O99" i="64"/>
  <c r="I99" i="64"/>
  <c r="C99" i="64"/>
  <c r="B99" i="64"/>
  <c r="A99" i="64"/>
  <c r="O98" i="64"/>
  <c r="I98" i="64"/>
  <c r="C98" i="64"/>
  <c r="B98" i="64"/>
  <c r="A98" i="64"/>
  <c r="O97" i="64"/>
  <c r="I97" i="64"/>
  <c r="C97" i="64"/>
  <c r="B97" i="64"/>
  <c r="A97" i="64"/>
  <c r="O96" i="64"/>
  <c r="I96" i="64"/>
  <c r="C96" i="64"/>
  <c r="B96" i="64"/>
  <c r="A96" i="64"/>
  <c r="O95" i="64"/>
  <c r="I95" i="64"/>
  <c r="C95" i="64"/>
  <c r="B95" i="64"/>
  <c r="A95" i="64"/>
  <c r="O94" i="64"/>
  <c r="I94" i="64"/>
  <c r="C94" i="64"/>
  <c r="B94" i="64"/>
  <c r="A94" i="64"/>
  <c r="O93" i="64"/>
  <c r="I93" i="64"/>
  <c r="C93" i="64"/>
  <c r="B93" i="64"/>
  <c r="A93" i="64"/>
  <c r="O92" i="64"/>
  <c r="I92" i="64"/>
  <c r="C92" i="64"/>
  <c r="B92" i="64"/>
  <c r="A92" i="64"/>
  <c r="O91" i="64"/>
  <c r="I91" i="64"/>
  <c r="C91" i="64"/>
  <c r="B91" i="64"/>
  <c r="A91" i="64"/>
  <c r="O90" i="64"/>
  <c r="I90" i="64"/>
  <c r="C90" i="64"/>
  <c r="B90" i="64"/>
  <c r="A90" i="64"/>
  <c r="O89" i="64"/>
  <c r="I89" i="64"/>
  <c r="C89" i="64"/>
  <c r="B89" i="64"/>
  <c r="A89" i="64"/>
  <c r="O88" i="64"/>
  <c r="I88" i="64"/>
  <c r="C88" i="64"/>
  <c r="B88" i="64"/>
  <c r="A88" i="64"/>
  <c r="O87" i="64"/>
  <c r="I87" i="64"/>
  <c r="C87" i="64"/>
  <c r="B87" i="64"/>
  <c r="A87" i="64"/>
  <c r="O86" i="64"/>
  <c r="I86" i="64"/>
  <c r="C86" i="64"/>
  <c r="B86" i="64"/>
  <c r="A86" i="64"/>
  <c r="O85" i="64"/>
  <c r="I85" i="64"/>
  <c r="C85" i="64"/>
  <c r="B85" i="64"/>
  <c r="A85" i="64"/>
  <c r="O84" i="64"/>
  <c r="I84" i="64"/>
  <c r="C84" i="64"/>
  <c r="B84" i="64"/>
  <c r="A84" i="64"/>
  <c r="O83" i="64"/>
  <c r="I83" i="64"/>
  <c r="C83" i="64"/>
  <c r="B83" i="64"/>
  <c r="A83" i="64"/>
  <c r="O82" i="64"/>
  <c r="I82" i="64"/>
  <c r="C82" i="64"/>
  <c r="B82" i="64"/>
  <c r="A82" i="64"/>
  <c r="O81" i="64"/>
  <c r="I81" i="64"/>
  <c r="C81" i="64"/>
  <c r="B81" i="64"/>
  <c r="A81" i="64"/>
  <c r="O80" i="64"/>
  <c r="I80" i="64"/>
  <c r="C80" i="64"/>
  <c r="B80" i="64"/>
  <c r="A80" i="64"/>
  <c r="O79" i="64"/>
  <c r="I79" i="64"/>
  <c r="C79" i="64"/>
  <c r="B79" i="64"/>
  <c r="A79" i="64"/>
  <c r="O78" i="64"/>
  <c r="I78" i="64"/>
  <c r="C78" i="64"/>
  <c r="B78" i="64"/>
  <c r="A78" i="64"/>
  <c r="O77" i="64"/>
  <c r="I77" i="64"/>
  <c r="C77" i="64"/>
  <c r="B77" i="64"/>
  <c r="A77" i="64"/>
  <c r="O76" i="64"/>
  <c r="I76" i="64"/>
  <c r="C76" i="64"/>
  <c r="B76" i="64"/>
  <c r="A76" i="64"/>
  <c r="O75" i="64"/>
  <c r="I75" i="64"/>
  <c r="C75" i="64"/>
  <c r="B75" i="64"/>
  <c r="A75" i="64"/>
  <c r="O74" i="64"/>
  <c r="I74" i="64"/>
  <c r="C74" i="64"/>
  <c r="B74" i="64"/>
  <c r="A74" i="64"/>
  <c r="O73" i="64"/>
  <c r="I73" i="64"/>
  <c r="C73" i="64"/>
  <c r="B73" i="64"/>
  <c r="A73" i="64"/>
  <c r="O72" i="64"/>
  <c r="I72" i="64"/>
  <c r="C72" i="64"/>
  <c r="B72" i="64"/>
  <c r="A72" i="64"/>
  <c r="O71" i="64"/>
  <c r="I71" i="64"/>
  <c r="C71" i="64"/>
  <c r="B71" i="64"/>
  <c r="A71" i="64"/>
  <c r="O70" i="64"/>
  <c r="I70" i="64"/>
  <c r="C70" i="64"/>
  <c r="B70" i="64"/>
  <c r="A70" i="64"/>
  <c r="O69" i="64"/>
  <c r="I69" i="64"/>
  <c r="C69" i="64"/>
  <c r="B69" i="64"/>
  <c r="A69" i="64"/>
  <c r="O68" i="64"/>
  <c r="I68" i="64"/>
  <c r="C68" i="64"/>
  <c r="B68" i="64"/>
  <c r="A68" i="64"/>
  <c r="O67" i="64"/>
  <c r="I67" i="64"/>
  <c r="C67" i="64"/>
  <c r="B67" i="64"/>
  <c r="A67" i="64"/>
  <c r="O66" i="64"/>
  <c r="I66" i="64"/>
  <c r="C66" i="64"/>
  <c r="B66" i="64"/>
  <c r="A66" i="64"/>
  <c r="O65" i="64"/>
  <c r="I65" i="64"/>
  <c r="C65" i="64"/>
  <c r="B65" i="64"/>
  <c r="A65" i="64"/>
  <c r="O64" i="64"/>
  <c r="I64" i="64"/>
  <c r="C64" i="64"/>
  <c r="B64" i="64"/>
  <c r="A64" i="64"/>
  <c r="O63" i="64"/>
  <c r="I63" i="64"/>
  <c r="C63" i="64"/>
  <c r="B63" i="64"/>
  <c r="A63" i="64"/>
  <c r="O62" i="64"/>
  <c r="I62" i="64"/>
  <c r="C62" i="64"/>
  <c r="B62" i="64"/>
  <c r="A62" i="64"/>
  <c r="O61" i="64"/>
  <c r="I61" i="64"/>
  <c r="C61" i="64"/>
  <c r="B61" i="64"/>
  <c r="A61" i="64"/>
  <c r="O60" i="64"/>
  <c r="I60" i="64"/>
  <c r="C60" i="64"/>
  <c r="B60" i="64"/>
  <c r="A60" i="64"/>
  <c r="O59" i="64"/>
  <c r="I59" i="64"/>
  <c r="C59" i="64"/>
  <c r="B59" i="64"/>
  <c r="A59" i="64"/>
  <c r="O58" i="64"/>
  <c r="I58" i="64"/>
  <c r="C58" i="64"/>
  <c r="B58" i="64"/>
  <c r="A58" i="64"/>
  <c r="O57" i="64"/>
  <c r="I57" i="64"/>
  <c r="C57" i="64"/>
  <c r="B57" i="64"/>
  <c r="A57" i="64"/>
  <c r="O56" i="64"/>
  <c r="I56" i="64"/>
  <c r="C56" i="64"/>
  <c r="B56" i="64"/>
  <c r="A56" i="64"/>
  <c r="O55" i="64"/>
  <c r="I55" i="64"/>
  <c r="C55" i="64"/>
  <c r="B55" i="64"/>
  <c r="A55" i="64"/>
  <c r="O54" i="64"/>
  <c r="I54" i="64"/>
  <c r="C54" i="64"/>
  <c r="B54" i="64"/>
  <c r="A54" i="64"/>
  <c r="O53" i="64"/>
  <c r="I53" i="64"/>
  <c r="C53" i="64"/>
  <c r="B53" i="64"/>
  <c r="A53" i="64"/>
  <c r="O52" i="64"/>
  <c r="I52" i="64"/>
  <c r="C52" i="64"/>
  <c r="B52" i="64"/>
  <c r="A52" i="64"/>
  <c r="O51" i="64"/>
  <c r="I51" i="64"/>
  <c r="C51" i="64"/>
  <c r="B51" i="64"/>
  <c r="A51" i="64"/>
  <c r="O50" i="64"/>
  <c r="I50" i="64"/>
  <c r="C50" i="64"/>
  <c r="B50" i="64"/>
  <c r="A50" i="64"/>
  <c r="O49" i="64"/>
  <c r="I49" i="64"/>
  <c r="C49" i="64"/>
  <c r="B49" i="64"/>
  <c r="A49" i="64"/>
  <c r="O48" i="64"/>
  <c r="I48" i="64"/>
  <c r="C48" i="64"/>
  <c r="B48" i="64"/>
  <c r="A48" i="64"/>
  <c r="O47" i="64"/>
  <c r="I47" i="64"/>
  <c r="C47" i="64"/>
  <c r="B47" i="64"/>
  <c r="A47" i="64"/>
  <c r="O46" i="64"/>
  <c r="I46" i="64"/>
  <c r="C46" i="64"/>
  <c r="B46" i="64"/>
  <c r="A46" i="64"/>
  <c r="O45" i="64"/>
  <c r="I45" i="64"/>
  <c r="C45" i="64"/>
  <c r="B45" i="64"/>
  <c r="A45" i="64"/>
  <c r="O44" i="64"/>
  <c r="I44" i="64"/>
  <c r="C44" i="64"/>
  <c r="B44" i="64"/>
  <c r="A44" i="64"/>
  <c r="O43" i="64"/>
  <c r="I43" i="64"/>
  <c r="C43" i="64"/>
  <c r="B43" i="64"/>
  <c r="A43" i="64"/>
  <c r="O42" i="64"/>
  <c r="I42" i="64"/>
  <c r="C42" i="64"/>
  <c r="B42" i="64"/>
  <c r="A42" i="64"/>
  <c r="O41" i="64"/>
  <c r="I41" i="64"/>
  <c r="C41" i="64"/>
  <c r="B41" i="64"/>
  <c r="A41" i="64"/>
  <c r="O40" i="64"/>
  <c r="I40" i="64"/>
  <c r="C40" i="64"/>
  <c r="B40" i="64"/>
  <c r="A40" i="64"/>
  <c r="O39" i="64"/>
  <c r="I39" i="64"/>
  <c r="C39" i="64"/>
  <c r="B39" i="64"/>
  <c r="A39" i="64"/>
  <c r="O38" i="64"/>
  <c r="I38" i="64"/>
  <c r="C38" i="64"/>
  <c r="B38" i="64"/>
  <c r="A38" i="64"/>
  <c r="O37" i="64"/>
  <c r="I37" i="64"/>
  <c r="C37" i="64"/>
  <c r="B37" i="64"/>
  <c r="A37" i="64"/>
  <c r="O36" i="64"/>
  <c r="I36" i="64"/>
  <c r="C36" i="64"/>
  <c r="B36" i="64"/>
  <c r="A36" i="64"/>
  <c r="O35" i="64"/>
  <c r="I35" i="64"/>
  <c r="C35" i="64"/>
  <c r="B35" i="64"/>
  <c r="A35" i="64"/>
  <c r="O34" i="64"/>
  <c r="I34" i="64"/>
  <c r="C34" i="64"/>
  <c r="B34" i="64"/>
  <c r="A34" i="64"/>
  <c r="O33" i="64"/>
  <c r="I33" i="64"/>
  <c r="C33" i="64"/>
  <c r="B33" i="64"/>
  <c r="A33" i="64"/>
  <c r="O32" i="64"/>
  <c r="I32" i="64"/>
  <c r="C32" i="64"/>
  <c r="B32" i="64"/>
  <c r="A32" i="64"/>
  <c r="O31" i="64"/>
  <c r="I31" i="64"/>
  <c r="C31" i="64"/>
  <c r="B31" i="64"/>
  <c r="A31" i="64"/>
  <c r="O30" i="64"/>
  <c r="I30" i="64"/>
  <c r="C30" i="64"/>
  <c r="B30" i="64"/>
  <c r="A30" i="64"/>
  <c r="O29" i="64"/>
  <c r="I29" i="64"/>
  <c r="C29" i="64"/>
  <c r="B29" i="64"/>
  <c r="A29" i="64"/>
  <c r="O28" i="64"/>
  <c r="I28" i="64"/>
  <c r="C28" i="64"/>
  <c r="B28" i="64"/>
  <c r="A28" i="64"/>
  <c r="O27" i="64"/>
  <c r="I27" i="64"/>
  <c r="C27" i="64"/>
  <c r="B27" i="64"/>
  <c r="A27" i="64"/>
  <c r="O26" i="64"/>
  <c r="I26" i="64"/>
  <c r="C26" i="64"/>
  <c r="B26" i="64"/>
  <c r="A26" i="64"/>
  <c r="O25" i="64"/>
  <c r="I25" i="64"/>
  <c r="C25" i="64"/>
  <c r="B25" i="64"/>
  <c r="A25" i="64"/>
  <c r="O24" i="64"/>
  <c r="I24" i="64"/>
  <c r="C24" i="64"/>
  <c r="B24" i="64"/>
  <c r="A24" i="64"/>
  <c r="O23" i="64"/>
  <c r="I23" i="64"/>
  <c r="C23" i="64"/>
  <c r="B23" i="64"/>
  <c r="A23" i="64"/>
  <c r="O22" i="64"/>
  <c r="I22" i="64"/>
  <c r="C22" i="64"/>
  <c r="B22" i="64"/>
  <c r="A22" i="64"/>
  <c r="O21" i="64"/>
  <c r="I21" i="64"/>
  <c r="C21" i="64"/>
  <c r="B21" i="64"/>
  <c r="A21" i="64"/>
  <c r="O20" i="64"/>
  <c r="I20" i="64"/>
  <c r="C20" i="64"/>
  <c r="B20" i="64"/>
  <c r="A20" i="64"/>
  <c r="O19" i="64"/>
  <c r="I19" i="64"/>
  <c r="C19" i="64"/>
  <c r="B19" i="64"/>
  <c r="A19" i="64"/>
  <c r="O18" i="64"/>
  <c r="I18" i="64"/>
  <c r="C18" i="64"/>
  <c r="B18" i="64"/>
  <c r="A18" i="64"/>
  <c r="O17" i="64"/>
  <c r="I17" i="64"/>
  <c r="C17" i="64"/>
  <c r="B17" i="64"/>
  <c r="A17" i="64"/>
  <c r="O16" i="64"/>
  <c r="I16" i="64"/>
  <c r="C16" i="64"/>
  <c r="B16" i="64"/>
  <c r="A16" i="64"/>
  <c r="O15" i="64"/>
  <c r="I15" i="64"/>
  <c r="C15" i="64"/>
  <c r="B15" i="64"/>
  <c r="A15" i="64"/>
  <c r="O14" i="64"/>
  <c r="I14" i="64"/>
  <c r="C14" i="64"/>
  <c r="B14" i="64"/>
  <c r="A14" i="64"/>
  <c r="O13" i="64"/>
  <c r="I13" i="64"/>
  <c r="C13" i="64"/>
  <c r="B13" i="64"/>
  <c r="A13" i="64"/>
  <c r="O12" i="64"/>
  <c r="I12" i="64"/>
  <c r="C12" i="64"/>
  <c r="B12" i="64"/>
  <c r="A12" i="64"/>
  <c r="O11" i="64"/>
  <c r="I11" i="64"/>
  <c r="C11" i="64"/>
  <c r="B11" i="64"/>
  <c r="A11" i="64"/>
  <c r="O10" i="64"/>
  <c r="I10" i="64"/>
  <c r="C10" i="64"/>
  <c r="B10" i="64"/>
  <c r="A10" i="64"/>
  <c r="O9" i="64"/>
  <c r="I9" i="64"/>
  <c r="C9" i="64"/>
  <c r="B9" i="64"/>
  <c r="A9" i="64"/>
  <c r="O8" i="64"/>
  <c r="I8" i="64"/>
  <c r="C8" i="64"/>
  <c r="B8" i="64"/>
  <c r="A8" i="64"/>
  <c r="O7" i="64"/>
  <c r="I7" i="64"/>
  <c r="C7" i="64"/>
  <c r="B7" i="64"/>
  <c r="A7" i="64"/>
  <c r="O6" i="64"/>
  <c r="I6" i="64"/>
  <c r="C6" i="64"/>
  <c r="B6" i="64"/>
  <c r="A6" i="64"/>
  <c r="O5" i="64"/>
  <c r="I5" i="64"/>
  <c r="C5" i="64"/>
  <c r="B5" i="64"/>
  <c r="A5" i="64"/>
  <c r="V2" i="64"/>
  <c r="U2" i="64"/>
  <c r="T2" i="64"/>
  <c r="I54" i="63"/>
  <c r="B54" i="63"/>
  <c r="A54" i="63"/>
  <c r="I53" i="63"/>
  <c r="B53" i="63"/>
  <c r="A53" i="63"/>
  <c r="I52" i="63"/>
  <c r="B52" i="63"/>
  <c r="A52" i="63"/>
  <c r="I51" i="63"/>
  <c r="B51" i="63"/>
  <c r="A51" i="63"/>
  <c r="I50" i="63"/>
  <c r="B50" i="63"/>
  <c r="A50" i="63"/>
  <c r="I49" i="63"/>
  <c r="B49" i="63"/>
  <c r="A49" i="63"/>
  <c r="I48" i="63"/>
  <c r="B48" i="63"/>
  <c r="A48" i="63"/>
  <c r="I47" i="63"/>
  <c r="B47" i="63"/>
  <c r="A47" i="63"/>
  <c r="I46" i="63"/>
  <c r="B46" i="63"/>
  <c r="A46" i="63"/>
  <c r="I45" i="63"/>
  <c r="B45" i="63"/>
  <c r="A45" i="63"/>
  <c r="I44" i="63"/>
  <c r="B44" i="63"/>
  <c r="A44" i="63"/>
  <c r="I43" i="63"/>
  <c r="B43" i="63"/>
  <c r="A43" i="63"/>
  <c r="I42" i="63"/>
  <c r="B42" i="63"/>
  <c r="A42" i="63"/>
  <c r="I41" i="63"/>
  <c r="B41" i="63"/>
  <c r="A41" i="63"/>
  <c r="I40" i="63"/>
  <c r="B40" i="63"/>
  <c r="A40" i="63"/>
  <c r="I39" i="63"/>
  <c r="B39" i="63"/>
  <c r="A39" i="63"/>
  <c r="I38" i="63"/>
  <c r="B38" i="63"/>
  <c r="A38" i="63"/>
  <c r="I37" i="63"/>
  <c r="B37" i="63"/>
  <c r="A37" i="63"/>
  <c r="I36" i="63"/>
  <c r="B36" i="63"/>
  <c r="A36" i="63"/>
  <c r="I35" i="63"/>
  <c r="B35" i="63"/>
  <c r="A35" i="63"/>
  <c r="I34" i="63"/>
  <c r="B34" i="63"/>
  <c r="A34" i="63"/>
  <c r="I33" i="63"/>
  <c r="B33" i="63"/>
  <c r="A33" i="63"/>
  <c r="I32" i="63"/>
  <c r="B32" i="63"/>
  <c r="A32" i="63"/>
  <c r="I31" i="63"/>
  <c r="B31" i="63"/>
  <c r="A31" i="63"/>
  <c r="I30" i="63"/>
  <c r="B30" i="63"/>
  <c r="A30" i="63"/>
  <c r="I29" i="63"/>
  <c r="B29" i="63"/>
  <c r="A29" i="63"/>
  <c r="I28" i="63"/>
  <c r="B28" i="63"/>
  <c r="A28" i="63"/>
  <c r="I27" i="63"/>
  <c r="B27" i="63"/>
  <c r="A27" i="63"/>
  <c r="I26" i="63"/>
  <c r="B26" i="63"/>
  <c r="A26" i="63"/>
  <c r="I25" i="63"/>
  <c r="B25" i="63"/>
  <c r="A25" i="63"/>
  <c r="I24" i="63"/>
  <c r="B24" i="63"/>
  <c r="A24" i="63"/>
  <c r="I23" i="63"/>
  <c r="B23" i="63"/>
  <c r="A23" i="63"/>
  <c r="I22" i="63"/>
  <c r="B22" i="63"/>
  <c r="A22" i="63"/>
  <c r="I21" i="63"/>
  <c r="B21" i="63"/>
  <c r="A21" i="63"/>
  <c r="I20" i="63"/>
  <c r="B20" i="63"/>
  <c r="A20" i="63"/>
  <c r="I19" i="63"/>
  <c r="B19" i="63"/>
  <c r="A19" i="63"/>
  <c r="I18" i="63"/>
  <c r="B18" i="63"/>
  <c r="O18" i="63" s="1"/>
  <c r="A18" i="63"/>
  <c r="I17" i="63"/>
  <c r="B17" i="63"/>
  <c r="A17" i="63"/>
  <c r="I16" i="63"/>
  <c r="B16" i="63"/>
  <c r="A16" i="63"/>
  <c r="I15" i="63"/>
  <c r="B15" i="63"/>
  <c r="A15" i="63"/>
  <c r="I14" i="63"/>
  <c r="B14" i="63"/>
  <c r="A14" i="63"/>
  <c r="I13" i="63"/>
  <c r="B13" i="63"/>
  <c r="A13" i="63"/>
  <c r="I12" i="63"/>
  <c r="B12" i="63"/>
  <c r="O12" i="63" s="1"/>
  <c r="A12" i="63"/>
  <c r="I11" i="63"/>
  <c r="B11" i="63"/>
  <c r="A11" i="63"/>
  <c r="I10" i="63"/>
  <c r="B10" i="63"/>
  <c r="A10" i="63"/>
  <c r="I9" i="63"/>
  <c r="B9" i="63"/>
  <c r="A9" i="63"/>
  <c r="I8" i="63"/>
  <c r="B8" i="63"/>
  <c r="A8" i="63"/>
  <c r="I7" i="63"/>
  <c r="B7" i="63"/>
  <c r="A7" i="63"/>
  <c r="I6" i="63"/>
  <c r="B6" i="63"/>
  <c r="A6" i="63"/>
  <c r="I5" i="63"/>
  <c r="B5" i="63"/>
  <c r="A5" i="63"/>
  <c r="Y2" i="63"/>
  <c r="X2" i="63"/>
  <c r="W2" i="63"/>
  <c r="U55" i="62"/>
  <c r="T55" i="62"/>
  <c r="S55" i="62" s="1"/>
  <c r="I55" i="62"/>
  <c r="C55" i="62"/>
  <c r="B55" i="62"/>
  <c r="A55" i="62"/>
  <c r="U54" i="62"/>
  <c r="T54" i="62"/>
  <c r="S54" i="62"/>
  <c r="M54" i="62" s="1"/>
  <c r="I54" i="62"/>
  <c r="C54" i="62"/>
  <c r="B54" i="62"/>
  <c r="O54" i="62" s="1"/>
  <c r="A54" i="62"/>
  <c r="U53" i="62"/>
  <c r="T53" i="62"/>
  <c r="I53" i="62"/>
  <c r="C53" i="62"/>
  <c r="B53" i="62"/>
  <c r="A53" i="62"/>
  <c r="U52" i="62"/>
  <c r="T52" i="62"/>
  <c r="S52" i="62"/>
  <c r="M52" i="62" s="1"/>
  <c r="I52" i="62"/>
  <c r="C52" i="62"/>
  <c r="B52" i="62"/>
  <c r="O52" i="62" s="1"/>
  <c r="A52" i="62"/>
  <c r="U51" i="62"/>
  <c r="T51" i="62"/>
  <c r="I51" i="62"/>
  <c r="C51" i="62"/>
  <c r="B51" i="62"/>
  <c r="A51" i="62"/>
  <c r="U50" i="62"/>
  <c r="T50" i="62"/>
  <c r="S50" i="62"/>
  <c r="M50" i="62" s="1"/>
  <c r="I50" i="62"/>
  <c r="C50" i="62"/>
  <c r="B50" i="62"/>
  <c r="O50" i="62" s="1"/>
  <c r="A50" i="62"/>
  <c r="U49" i="62"/>
  <c r="T49" i="62"/>
  <c r="I49" i="62"/>
  <c r="C49" i="62"/>
  <c r="B49" i="62"/>
  <c r="A49" i="62"/>
  <c r="U48" i="62"/>
  <c r="T48" i="62"/>
  <c r="S48" i="62"/>
  <c r="M48" i="62" s="1"/>
  <c r="I48" i="62"/>
  <c r="C48" i="62"/>
  <c r="B48" i="62"/>
  <c r="O48" i="62" s="1"/>
  <c r="A48" i="62"/>
  <c r="U47" i="62"/>
  <c r="T47" i="62"/>
  <c r="I47" i="62"/>
  <c r="C47" i="62"/>
  <c r="B47" i="62"/>
  <c r="A47" i="62"/>
  <c r="U46" i="62"/>
  <c r="T46" i="62"/>
  <c r="S46" i="62"/>
  <c r="M46" i="62" s="1"/>
  <c r="I46" i="62"/>
  <c r="C46" i="62"/>
  <c r="B46" i="62"/>
  <c r="O46" i="62" s="1"/>
  <c r="A46" i="62"/>
  <c r="U45" i="62"/>
  <c r="T45" i="62"/>
  <c r="I45" i="62"/>
  <c r="C45" i="62"/>
  <c r="B45" i="62"/>
  <c r="A45" i="62"/>
  <c r="U44" i="62"/>
  <c r="T44" i="62"/>
  <c r="S44" i="62"/>
  <c r="M44" i="62" s="1"/>
  <c r="I44" i="62"/>
  <c r="C44" i="62"/>
  <c r="B44" i="62"/>
  <c r="O44" i="62" s="1"/>
  <c r="A44" i="62"/>
  <c r="U43" i="62"/>
  <c r="T43" i="62"/>
  <c r="I43" i="62"/>
  <c r="C43" i="62"/>
  <c r="B43" i="62"/>
  <c r="A43" i="62"/>
  <c r="U42" i="62"/>
  <c r="T42" i="62"/>
  <c r="S42" i="62"/>
  <c r="M42" i="62" s="1"/>
  <c r="I42" i="62"/>
  <c r="C42" i="62"/>
  <c r="B42" i="62"/>
  <c r="O42" i="62" s="1"/>
  <c r="A42" i="62"/>
  <c r="U41" i="62"/>
  <c r="T41" i="62"/>
  <c r="I41" i="62"/>
  <c r="C41" i="62"/>
  <c r="B41" i="62"/>
  <c r="A41" i="62"/>
  <c r="U40" i="62"/>
  <c r="T40" i="62"/>
  <c r="S40" i="62"/>
  <c r="M40" i="62" s="1"/>
  <c r="I40" i="62"/>
  <c r="C40" i="62"/>
  <c r="B40" i="62"/>
  <c r="O40" i="62" s="1"/>
  <c r="A40" i="62"/>
  <c r="U39" i="62"/>
  <c r="T39" i="62"/>
  <c r="I39" i="62"/>
  <c r="C39" i="62"/>
  <c r="B39" i="62"/>
  <c r="A39" i="62"/>
  <c r="U38" i="62"/>
  <c r="T38" i="62"/>
  <c r="S38" i="62"/>
  <c r="M38" i="62" s="1"/>
  <c r="I38" i="62"/>
  <c r="C38" i="62"/>
  <c r="B38" i="62"/>
  <c r="O38" i="62" s="1"/>
  <c r="A38" i="62"/>
  <c r="U37" i="62"/>
  <c r="T37" i="62"/>
  <c r="I37" i="62"/>
  <c r="C37" i="62"/>
  <c r="B37" i="62"/>
  <c r="A37" i="62"/>
  <c r="U36" i="62"/>
  <c r="T36" i="62"/>
  <c r="S36" i="62"/>
  <c r="M36" i="62" s="1"/>
  <c r="I36" i="62"/>
  <c r="C36" i="62"/>
  <c r="B36" i="62"/>
  <c r="O36" i="62" s="1"/>
  <c r="A36" i="62"/>
  <c r="U35" i="62"/>
  <c r="T35" i="62"/>
  <c r="I35" i="62"/>
  <c r="C35" i="62"/>
  <c r="B35" i="62"/>
  <c r="A35" i="62"/>
  <c r="U34" i="62"/>
  <c r="T34" i="62"/>
  <c r="S34" i="62"/>
  <c r="M34" i="62" s="1"/>
  <c r="I34" i="62"/>
  <c r="C34" i="62"/>
  <c r="B34" i="62"/>
  <c r="O34" i="62" s="1"/>
  <c r="A34" i="62"/>
  <c r="U33" i="62"/>
  <c r="T33" i="62"/>
  <c r="I33" i="62"/>
  <c r="C33" i="62"/>
  <c r="B33" i="62"/>
  <c r="A33" i="62"/>
  <c r="U32" i="62"/>
  <c r="T32" i="62"/>
  <c r="S32" i="62"/>
  <c r="M32" i="62" s="1"/>
  <c r="I32" i="62"/>
  <c r="C32" i="62"/>
  <c r="B32" i="62"/>
  <c r="O32" i="62" s="1"/>
  <c r="A32" i="62"/>
  <c r="U31" i="62"/>
  <c r="T31" i="62"/>
  <c r="I31" i="62"/>
  <c r="C31" i="62"/>
  <c r="B31" i="62"/>
  <c r="A31" i="62"/>
  <c r="U30" i="62"/>
  <c r="T30" i="62"/>
  <c r="S30" i="62"/>
  <c r="M30" i="62" s="1"/>
  <c r="I30" i="62"/>
  <c r="C30" i="62"/>
  <c r="B30" i="62"/>
  <c r="O30" i="62" s="1"/>
  <c r="A30" i="62"/>
  <c r="U29" i="62"/>
  <c r="T29" i="62"/>
  <c r="I29" i="62"/>
  <c r="C29" i="62"/>
  <c r="B29" i="62"/>
  <c r="A29" i="62"/>
  <c r="U28" i="62"/>
  <c r="T28" i="62"/>
  <c r="S28" i="62"/>
  <c r="M28" i="62" s="1"/>
  <c r="I28" i="62"/>
  <c r="C28" i="62"/>
  <c r="B28" i="62"/>
  <c r="O28" i="62" s="1"/>
  <c r="A28" i="62"/>
  <c r="U27" i="62"/>
  <c r="T27" i="62"/>
  <c r="I27" i="62"/>
  <c r="C27" i="62"/>
  <c r="B27" i="62"/>
  <c r="A27" i="62"/>
  <c r="U26" i="62"/>
  <c r="T26" i="62"/>
  <c r="S26" i="62"/>
  <c r="M26" i="62" s="1"/>
  <c r="I26" i="62"/>
  <c r="C26" i="62"/>
  <c r="B26" i="62"/>
  <c r="O26" i="62" s="1"/>
  <c r="A26" i="62"/>
  <c r="U25" i="62"/>
  <c r="T25" i="62"/>
  <c r="I25" i="62"/>
  <c r="C25" i="62"/>
  <c r="B25" i="62"/>
  <c r="A25" i="62"/>
  <c r="U24" i="62"/>
  <c r="T24" i="62"/>
  <c r="S24" i="62"/>
  <c r="M24" i="62" s="1"/>
  <c r="I24" i="62"/>
  <c r="C24" i="62"/>
  <c r="B24" i="62"/>
  <c r="O24" i="62" s="1"/>
  <c r="A24" i="62"/>
  <c r="U23" i="62"/>
  <c r="T23" i="62"/>
  <c r="I23" i="62"/>
  <c r="C23" i="62"/>
  <c r="B23" i="62"/>
  <c r="A23" i="62"/>
  <c r="U22" i="62"/>
  <c r="T22" i="62"/>
  <c r="S22" i="62"/>
  <c r="M22" i="62" s="1"/>
  <c r="I22" i="62"/>
  <c r="C22" i="62"/>
  <c r="B22" i="62"/>
  <c r="O22" i="62" s="1"/>
  <c r="A22" i="62"/>
  <c r="U21" i="62"/>
  <c r="T21" i="62"/>
  <c r="I21" i="62"/>
  <c r="C21" i="62"/>
  <c r="B21" i="62"/>
  <c r="A21" i="62"/>
  <c r="U20" i="62"/>
  <c r="T20" i="62"/>
  <c r="S20" i="62"/>
  <c r="M20" i="62" s="1"/>
  <c r="I20" i="62"/>
  <c r="C20" i="62"/>
  <c r="B20" i="62"/>
  <c r="O20" i="62" s="1"/>
  <c r="A20" i="62"/>
  <c r="U19" i="62"/>
  <c r="T19" i="62"/>
  <c r="I19" i="62"/>
  <c r="C19" i="62"/>
  <c r="B19" i="62"/>
  <c r="A19" i="62"/>
  <c r="U18" i="62"/>
  <c r="T18" i="62"/>
  <c r="S18" i="62"/>
  <c r="M18" i="62" s="1"/>
  <c r="I18" i="62"/>
  <c r="C18" i="62"/>
  <c r="B18" i="62"/>
  <c r="O18" i="62" s="1"/>
  <c r="A18" i="62"/>
  <c r="U17" i="62"/>
  <c r="T17" i="62"/>
  <c r="I17" i="62"/>
  <c r="C17" i="62"/>
  <c r="B17" i="62"/>
  <c r="A17" i="62"/>
  <c r="U16" i="62"/>
  <c r="T16" i="62"/>
  <c r="S16" i="62"/>
  <c r="M16" i="62" s="1"/>
  <c r="I16" i="62"/>
  <c r="C16" i="62"/>
  <c r="B16" i="62"/>
  <c r="O16" i="62" s="1"/>
  <c r="A16" i="62"/>
  <c r="U15" i="62"/>
  <c r="T15" i="62"/>
  <c r="I15" i="62"/>
  <c r="C15" i="62"/>
  <c r="B15" i="62"/>
  <c r="A15" i="62"/>
  <c r="U14" i="62"/>
  <c r="T14" i="62"/>
  <c r="S14" i="62"/>
  <c r="M14" i="62" s="1"/>
  <c r="I14" i="62"/>
  <c r="C14" i="62"/>
  <c r="B14" i="62"/>
  <c r="P14" i="62" s="1"/>
  <c r="A14" i="62"/>
  <c r="U13" i="62"/>
  <c r="T13" i="62"/>
  <c r="I13" i="62"/>
  <c r="C13" i="62"/>
  <c r="B13" i="62"/>
  <c r="P13" i="62" s="1"/>
  <c r="A13" i="62"/>
  <c r="U12" i="62"/>
  <c r="T12" i="62"/>
  <c r="S12" i="62"/>
  <c r="M12" i="62" s="1"/>
  <c r="I12" i="62"/>
  <c r="C12" i="62"/>
  <c r="B12" i="62"/>
  <c r="P12" i="62" s="1"/>
  <c r="A12" i="62"/>
  <c r="U11" i="62"/>
  <c r="T11" i="62"/>
  <c r="I11" i="62"/>
  <c r="C11" i="62"/>
  <c r="B11" i="62"/>
  <c r="P11" i="62" s="1"/>
  <c r="A11" i="62"/>
  <c r="U10" i="62"/>
  <c r="T10" i="62"/>
  <c r="S10" i="62"/>
  <c r="M10" i="62" s="1"/>
  <c r="I10" i="62"/>
  <c r="C10" i="62"/>
  <c r="B10" i="62"/>
  <c r="P10" i="62" s="1"/>
  <c r="A10" i="62"/>
  <c r="U9" i="62"/>
  <c r="T9" i="62"/>
  <c r="I9" i="62"/>
  <c r="C9" i="62"/>
  <c r="B9" i="62"/>
  <c r="O9" i="62" s="1"/>
  <c r="A9" i="62"/>
  <c r="U8" i="62"/>
  <c r="S8" i="62" s="1"/>
  <c r="T8" i="62"/>
  <c r="O8" i="62"/>
  <c r="I8" i="62"/>
  <c r="C8" i="62"/>
  <c r="B8" i="62"/>
  <c r="A8" i="62"/>
  <c r="U7" i="62"/>
  <c r="T7" i="62"/>
  <c r="S7" i="62" s="1"/>
  <c r="I7" i="62"/>
  <c r="C7" i="62"/>
  <c r="B7" i="62"/>
  <c r="O7" i="62" s="1"/>
  <c r="A7" i="62"/>
  <c r="U6" i="62"/>
  <c r="T6" i="62"/>
  <c r="S6" i="62" s="1"/>
  <c r="M6" i="62" s="1"/>
  <c r="O6" i="62"/>
  <c r="I6" i="62"/>
  <c r="C6" i="62"/>
  <c r="B6" i="62"/>
  <c r="A6" i="62"/>
  <c r="U5" i="62"/>
  <c r="T5" i="62"/>
  <c r="I5" i="62"/>
  <c r="C5" i="62"/>
  <c r="A5" i="62"/>
  <c r="B5" i="62"/>
  <c r="O5" i="62" s="1"/>
  <c r="Y2" i="62"/>
  <c r="X2" i="62"/>
  <c r="W2" i="62"/>
  <c r="O76" i="61"/>
  <c r="I76" i="61"/>
  <c r="C76" i="61"/>
  <c r="B76" i="61"/>
  <c r="A76" i="61"/>
  <c r="O75" i="61"/>
  <c r="I75" i="61"/>
  <c r="C75" i="61"/>
  <c r="B75" i="61"/>
  <c r="A75" i="61"/>
  <c r="O74" i="61"/>
  <c r="I74" i="61"/>
  <c r="C74" i="61"/>
  <c r="B74" i="61"/>
  <c r="A74" i="61"/>
  <c r="O73" i="61"/>
  <c r="I73" i="61"/>
  <c r="C73" i="61"/>
  <c r="B73" i="61"/>
  <c r="A73" i="61"/>
  <c r="O72" i="61"/>
  <c r="I72" i="61"/>
  <c r="C72" i="61"/>
  <c r="B72" i="61"/>
  <c r="A72" i="61"/>
  <c r="O71" i="61"/>
  <c r="I71" i="61"/>
  <c r="C71" i="61"/>
  <c r="B71" i="61"/>
  <c r="A71" i="61"/>
  <c r="O70" i="61"/>
  <c r="I70" i="61"/>
  <c r="C70" i="61"/>
  <c r="B70" i="61"/>
  <c r="A70" i="61"/>
  <c r="O69" i="61"/>
  <c r="I69" i="61"/>
  <c r="C69" i="61"/>
  <c r="B69" i="61"/>
  <c r="A69" i="61"/>
  <c r="O68" i="61"/>
  <c r="I68" i="61"/>
  <c r="C68" i="61"/>
  <c r="B68" i="61"/>
  <c r="A68" i="61"/>
  <c r="O67" i="61"/>
  <c r="I67" i="61"/>
  <c r="C67" i="61"/>
  <c r="B67" i="61"/>
  <c r="A67" i="61"/>
  <c r="O66" i="61"/>
  <c r="I66" i="61"/>
  <c r="C66" i="61"/>
  <c r="B66" i="61"/>
  <c r="A66" i="61"/>
  <c r="O65" i="61"/>
  <c r="I65" i="61"/>
  <c r="C65" i="61"/>
  <c r="B65" i="61"/>
  <c r="A65" i="61"/>
  <c r="O64" i="61"/>
  <c r="I64" i="61"/>
  <c r="C64" i="61"/>
  <c r="B64" i="61"/>
  <c r="A64" i="61"/>
  <c r="O63" i="61"/>
  <c r="I63" i="61"/>
  <c r="C63" i="61"/>
  <c r="B63" i="61"/>
  <c r="A63" i="61"/>
  <c r="O62" i="61"/>
  <c r="I62" i="61"/>
  <c r="C62" i="61"/>
  <c r="B62" i="61"/>
  <c r="A62" i="61"/>
  <c r="O61" i="61"/>
  <c r="I61" i="61"/>
  <c r="C61" i="61"/>
  <c r="B61" i="61"/>
  <c r="A61" i="61"/>
  <c r="O60" i="61"/>
  <c r="I60" i="61"/>
  <c r="C60" i="61"/>
  <c r="B60" i="61"/>
  <c r="A60" i="61"/>
  <c r="O59" i="61"/>
  <c r="I59" i="61"/>
  <c r="C59" i="61"/>
  <c r="B59" i="61"/>
  <c r="A59" i="61"/>
  <c r="O58" i="61"/>
  <c r="I58" i="61"/>
  <c r="C58" i="61"/>
  <c r="B58" i="61"/>
  <c r="A58" i="61"/>
  <c r="O57" i="61"/>
  <c r="I57" i="61"/>
  <c r="C57" i="61"/>
  <c r="B57" i="61"/>
  <c r="A57" i="61"/>
  <c r="O56" i="61"/>
  <c r="I56" i="61"/>
  <c r="C56" i="61"/>
  <c r="B56" i="61"/>
  <c r="A56" i="61"/>
  <c r="O55" i="61"/>
  <c r="I55" i="61"/>
  <c r="C55" i="61"/>
  <c r="B55" i="61"/>
  <c r="A55" i="61"/>
  <c r="O54" i="61"/>
  <c r="I54" i="61"/>
  <c r="C54" i="61"/>
  <c r="B54" i="61"/>
  <c r="A54" i="61"/>
  <c r="O53" i="61"/>
  <c r="I53" i="61"/>
  <c r="C53" i="61"/>
  <c r="B53" i="61"/>
  <c r="A53" i="61"/>
  <c r="O52" i="61"/>
  <c r="I52" i="61"/>
  <c r="C52" i="61"/>
  <c r="B52" i="61"/>
  <c r="A52" i="61"/>
  <c r="O51" i="61"/>
  <c r="I51" i="61"/>
  <c r="C51" i="61"/>
  <c r="B51" i="61"/>
  <c r="A51" i="61"/>
  <c r="O50" i="61"/>
  <c r="I50" i="61"/>
  <c r="C50" i="61"/>
  <c r="B50" i="61"/>
  <c r="A50" i="61"/>
  <c r="O49" i="61"/>
  <c r="I49" i="61"/>
  <c r="C49" i="61"/>
  <c r="B49" i="61"/>
  <c r="A49" i="61"/>
  <c r="O48" i="61"/>
  <c r="I48" i="61"/>
  <c r="C48" i="61"/>
  <c r="B48" i="61"/>
  <c r="A48" i="61"/>
  <c r="O47" i="61"/>
  <c r="I47" i="61"/>
  <c r="C47" i="61"/>
  <c r="B47" i="61"/>
  <c r="A47" i="61"/>
  <c r="O46" i="61"/>
  <c r="I46" i="61"/>
  <c r="C46" i="61"/>
  <c r="B46" i="61"/>
  <c r="A46" i="61"/>
  <c r="O45" i="61"/>
  <c r="I45" i="61"/>
  <c r="C45" i="61"/>
  <c r="B45" i="61"/>
  <c r="A45" i="61"/>
  <c r="O44" i="61"/>
  <c r="I44" i="61"/>
  <c r="C44" i="61"/>
  <c r="B44" i="61"/>
  <c r="A44" i="61"/>
  <c r="O43" i="61"/>
  <c r="I43" i="61"/>
  <c r="C43" i="61"/>
  <c r="B43" i="61"/>
  <c r="A43" i="61"/>
  <c r="O42" i="61"/>
  <c r="I42" i="61"/>
  <c r="C42" i="61"/>
  <c r="B42" i="61"/>
  <c r="A42" i="61"/>
  <c r="O41" i="61"/>
  <c r="I41" i="61"/>
  <c r="C41" i="61"/>
  <c r="B41" i="61"/>
  <c r="A41" i="61"/>
  <c r="O40" i="61"/>
  <c r="I40" i="61"/>
  <c r="C40" i="61"/>
  <c r="B40" i="61"/>
  <c r="A40" i="61"/>
  <c r="O39" i="61"/>
  <c r="I39" i="61"/>
  <c r="C39" i="61"/>
  <c r="B39" i="61"/>
  <c r="A39" i="61"/>
  <c r="O38" i="61"/>
  <c r="I38" i="61"/>
  <c r="C38" i="61"/>
  <c r="B38" i="61"/>
  <c r="A38" i="61"/>
  <c r="O37" i="61"/>
  <c r="I37" i="61"/>
  <c r="C37" i="61"/>
  <c r="B37" i="61"/>
  <c r="A37" i="61"/>
  <c r="O36" i="61"/>
  <c r="I36" i="61"/>
  <c r="C36" i="61"/>
  <c r="B36" i="61"/>
  <c r="A36" i="61"/>
  <c r="O35" i="61"/>
  <c r="I35" i="61"/>
  <c r="C35" i="61"/>
  <c r="B35" i="61"/>
  <c r="A35" i="61"/>
  <c r="O34" i="61"/>
  <c r="I34" i="61"/>
  <c r="C34" i="61"/>
  <c r="B34" i="61"/>
  <c r="A34" i="61"/>
  <c r="O33" i="61"/>
  <c r="I33" i="61"/>
  <c r="C33" i="61"/>
  <c r="B33" i="61"/>
  <c r="A33" i="61"/>
  <c r="O32" i="61"/>
  <c r="I32" i="61"/>
  <c r="C32" i="61"/>
  <c r="B32" i="61"/>
  <c r="A32" i="61"/>
  <c r="O31" i="61"/>
  <c r="I31" i="61"/>
  <c r="C31" i="61"/>
  <c r="B31" i="61"/>
  <c r="A31" i="61"/>
  <c r="O30" i="61"/>
  <c r="I30" i="61"/>
  <c r="C30" i="61"/>
  <c r="B30" i="61"/>
  <c r="A30" i="61"/>
  <c r="O29" i="61"/>
  <c r="I29" i="61"/>
  <c r="C29" i="61"/>
  <c r="B29" i="61"/>
  <c r="A29" i="61"/>
  <c r="O28" i="61"/>
  <c r="I28" i="61"/>
  <c r="C28" i="61"/>
  <c r="B28" i="61"/>
  <c r="A28" i="61"/>
  <c r="O27" i="61"/>
  <c r="I27" i="61"/>
  <c r="C27" i="61"/>
  <c r="B27" i="61"/>
  <c r="A27" i="61"/>
  <c r="O26" i="61"/>
  <c r="I26" i="61"/>
  <c r="C26" i="61"/>
  <c r="B26" i="61"/>
  <c r="A26" i="61"/>
  <c r="O25" i="61"/>
  <c r="I25" i="61"/>
  <c r="C25" i="61"/>
  <c r="B25" i="61"/>
  <c r="A25" i="61"/>
  <c r="O24" i="61"/>
  <c r="I24" i="61"/>
  <c r="C24" i="61"/>
  <c r="B24" i="61"/>
  <c r="A24" i="61"/>
  <c r="O23" i="61"/>
  <c r="I23" i="61"/>
  <c r="C23" i="61"/>
  <c r="B23" i="61"/>
  <c r="A23" i="61"/>
  <c r="O22" i="61"/>
  <c r="I22" i="61"/>
  <c r="C22" i="61"/>
  <c r="B22" i="61"/>
  <c r="A22" i="61"/>
  <c r="O21" i="61"/>
  <c r="I21" i="61"/>
  <c r="C21" i="61"/>
  <c r="B21" i="61"/>
  <c r="A21" i="61"/>
  <c r="O20" i="61"/>
  <c r="I20" i="61"/>
  <c r="C20" i="61"/>
  <c r="B20" i="61"/>
  <c r="A20" i="61"/>
  <c r="O19" i="61"/>
  <c r="I19" i="61"/>
  <c r="C19" i="61"/>
  <c r="B19" i="61"/>
  <c r="A19" i="61"/>
  <c r="O18" i="61"/>
  <c r="I18" i="61"/>
  <c r="C18" i="61"/>
  <c r="B18" i="61"/>
  <c r="A18" i="61"/>
  <c r="O17" i="61"/>
  <c r="I17" i="61"/>
  <c r="C17" i="61"/>
  <c r="B17" i="61"/>
  <c r="A17" i="61"/>
  <c r="O16" i="61"/>
  <c r="I16" i="61"/>
  <c r="C16" i="61"/>
  <c r="B16" i="61"/>
  <c r="A16" i="61"/>
  <c r="O15" i="61"/>
  <c r="I15" i="61"/>
  <c r="C15" i="61"/>
  <c r="B15" i="61"/>
  <c r="A15" i="61"/>
  <c r="O14" i="61"/>
  <c r="I14" i="61"/>
  <c r="C14" i="61"/>
  <c r="B14" i="61"/>
  <c r="A14" i="61"/>
  <c r="O13" i="61"/>
  <c r="I13" i="61"/>
  <c r="C13" i="61"/>
  <c r="B13" i="61"/>
  <c r="A13" i="61"/>
  <c r="O12" i="61"/>
  <c r="I12" i="61"/>
  <c r="C12" i="61"/>
  <c r="B12" i="61"/>
  <c r="A12" i="61"/>
  <c r="O11" i="61"/>
  <c r="I11" i="61"/>
  <c r="C11" i="61"/>
  <c r="B11" i="61"/>
  <c r="A11" i="61"/>
  <c r="O10" i="61"/>
  <c r="I10" i="61"/>
  <c r="C10" i="61"/>
  <c r="B10" i="61"/>
  <c r="A10" i="61"/>
  <c r="O9" i="61"/>
  <c r="I9" i="61"/>
  <c r="C9" i="61"/>
  <c r="B9" i="61"/>
  <c r="A9" i="61"/>
  <c r="O8" i="61"/>
  <c r="I8" i="61"/>
  <c r="C8" i="61"/>
  <c r="B8" i="61"/>
  <c r="A8" i="61"/>
  <c r="O7" i="61"/>
  <c r="I7" i="61"/>
  <c r="C7" i="61"/>
  <c r="B7" i="61"/>
  <c r="A7" i="61"/>
  <c r="O6" i="61"/>
  <c r="I6" i="61"/>
  <c r="C6" i="61"/>
  <c r="B6" i="61"/>
  <c r="A6" i="61"/>
  <c r="O5" i="61"/>
  <c r="I5" i="61"/>
  <c r="C5" i="61"/>
  <c r="B5" i="61"/>
  <c r="A5" i="61"/>
  <c r="V2" i="61"/>
  <c r="U2" i="61"/>
  <c r="P5" i="61" s="1"/>
  <c r="T2" i="61"/>
  <c r="I222" i="60"/>
  <c r="B222" i="60"/>
  <c r="A222" i="60"/>
  <c r="I221" i="60"/>
  <c r="B221" i="60"/>
  <c r="A221" i="60"/>
  <c r="I220" i="60"/>
  <c r="B220" i="60"/>
  <c r="A220" i="60"/>
  <c r="I219" i="60"/>
  <c r="B219" i="60"/>
  <c r="A219" i="60"/>
  <c r="I218" i="60"/>
  <c r="B218" i="60"/>
  <c r="A218" i="60"/>
  <c r="I217" i="60"/>
  <c r="B217" i="60"/>
  <c r="A217" i="60"/>
  <c r="I216" i="60"/>
  <c r="B216" i="60"/>
  <c r="A216" i="60"/>
  <c r="I215" i="60"/>
  <c r="B215" i="60"/>
  <c r="A215" i="60"/>
  <c r="I214" i="60"/>
  <c r="B214" i="60"/>
  <c r="A214" i="60"/>
  <c r="I213" i="60"/>
  <c r="B213" i="60"/>
  <c r="A213" i="60"/>
  <c r="I212" i="60"/>
  <c r="B212" i="60"/>
  <c r="A212" i="60"/>
  <c r="I211" i="60"/>
  <c r="B211" i="60"/>
  <c r="A211" i="60"/>
  <c r="I210" i="60"/>
  <c r="B210" i="60"/>
  <c r="A210" i="60"/>
  <c r="I209" i="60"/>
  <c r="B209" i="60"/>
  <c r="A209" i="60"/>
  <c r="I208" i="60"/>
  <c r="B208" i="60"/>
  <c r="A208" i="60"/>
  <c r="I207" i="60"/>
  <c r="B207" i="60"/>
  <c r="A207" i="60"/>
  <c r="I206" i="60"/>
  <c r="B206" i="60"/>
  <c r="A206" i="60"/>
  <c r="I205" i="60"/>
  <c r="B205" i="60"/>
  <c r="A205" i="60"/>
  <c r="I204" i="60"/>
  <c r="B204" i="60"/>
  <c r="A204" i="60"/>
  <c r="I203" i="60"/>
  <c r="B203" i="60"/>
  <c r="A203" i="60"/>
  <c r="I202" i="60"/>
  <c r="B202" i="60"/>
  <c r="A202" i="60"/>
  <c r="I201" i="60"/>
  <c r="B201" i="60"/>
  <c r="A201" i="60"/>
  <c r="I200" i="60"/>
  <c r="B200" i="60"/>
  <c r="A200" i="60"/>
  <c r="I199" i="60"/>
  <c r="B199" i="60"/>
  <c r="A199" i="60"/>
  <c r="I198" i="60"/>
  <c r="B198" i="60"/>
  <c r="A198" i="60"/>
  <c r="I197" i="60"/>
  <c r="B197" i="60"/>
  <c r="A197" i="60"/>
  <c r="I196" i="60"/>
  <c r="B196" i="60"/>
  <c r="A196" i="60"/>
  <c r="I195" i="60"/>
  <c r="B195" i="60"/>
  <c r="A195" i="60"/>
  <c r="I194" i="60"/>
  <c r="B194" i="60"/>
  <c r="A194" i="60"/>
  <c r="I193" i="60"/>
  <c r="B193" i="60"/>
  <c r="A193" i="60"/>
  <c r="I192" i="60"/>
  <c r="B192" i="60"/>
  <c r="A192" i="60"/>
  <c r="I191" i="60"/>
  <c r="B191" i="60"/>
  <c r="A191" i="60"/>
  <c r="I190" i="60"/>
  <c r="B190" i="60"/>
  <c r="A190" i="60"/>
  <c r="I189" i="60"/>
  <c r="B189" i="60"/>
  <c r="A189" i="60"/>
  <c r="I188" i="60"/>
  <c r="B188" i="60"/>
  <c r="A188" i="60"/>
  <c r="I187" i="60"/>
  <c r="B187" i="60"/>
  <c r="A187" i="60"/>
  <c r="I186" i="60"/>
  <c r="B186" i="60"/>
  <c r="A186" i="60"/>
  <c r="I185" i="60"/>
  <c r="B185" i="60"/>
  <c r="A185" i="60"/>
  <c r="I184" i="60"/>
  <c r="B184" i="60"/>
  <c r="A184" i="60"/>
  <c r="I183" i="60"/>
  <c r="B183" i="60"/>
  <c r="A183" i="60"/>
  <c r="I182" i="60"/>
  <c r="B182" i="60"/>
  <c r="A182" i="60"/>
  <c r="I181" i="60"/>
  <c r="B181" i="60"/>
  <c r="A181" i="60"/>
  <c r="I180" i="60"/>
  <c r="B180" i="60"/>
  <c r="A180" i="60"/>
  <c r="I179" i="60"/>
  <c r="B179" i="60"/>
  <c r="A179" i="60"/>
  <c r="I178" i="60"/>
  <c r="B178" i="60"/>
  <c r="A178" i="60"/>
  <c r="I177" i="60"/>
  <c r="B177" i="60"/>
  <c r="A177" i="60"/>
  <c r="I176" i="60"/>
  <c r="B176" i="60"/>
  <c r="A176" i="60"/>
  <c r="I175" i="60"/>
  <c r="B175" i="60"/>
  <c r="A175" i="60"/>
  <c r="I174" i="60"/>
  <c r="B174" i="60"/>
  <c r="A174" i="60"/>
  <c r="I173" i="60"/>
  <c r="B173" i="60"/>
  <c r="A173" i="60"/>
  <c r="I172" i="60"/>
  <c r="B172" i="60"/>
  <c r="A172" i="60"/>
  <c r="I171" i="60"/>
  <c r="B171" i="60"/>
  <c r="A171" i="60"/>
  <c r="I170" i="60"/>
  <c r="B170" i="60"/>
  <c r="A170" i="60"/>
  <c r="I169" i="60"/>
  <c r="B169" i="60"/>
  <c r="A169" i="60"/>
  <c r="I168" i="60"/>
  <c r="B168" i="60"/>
  <c r="A168" i="60"/>
  <c r="I167" i="60"/>
  <c r="B167" i="60"/>
  <c r="A167" i="60"/>
  <c r="I166" i="60"/>
  <c r="B166" i="60"/>
  <c r="A166" i="60"/>
  <c r="I165" i="60"/>
  <c r="B165" i="60"/>
  <c r="A165" i="60"/>
  <c r="I164" i="60"/>
  <c r="B164" i="60"/>
  <c r="A164" i="60"/>
  <c r="I163" i="60"/>
  <c r="B163" i="60"/>
  <c r="A163" i="60"/>
  <c r="I162" i="60"/>
  <c r="B162" i="60"/>
  <c r="A162" i="60"/>
  <c r="I161" i="60"/>
  <c r="B161" i="60"/>
  <c r="A161" i="60"/>
  <c r="I160" i="60"/>
  <c r="B160" i="60"/>
  <c r="A160" i="60"/>
  <c r="I159" i="60"/>
  <c r="B159" i="60"/>
  <c r="A159" i="60"/>
  <c r="I158" i="60"/>
  <c r="B158" i="60"/>
  <c r="A158" i="60"/>
  <c r="I157" i="60"/>
  <c r="B157" i="60"/>
  <c r="A157" i="60"/>
  <c r="I156" i="60"/>
  <c r="B156" i="60"/>
  <c r="A156" i="60"/>
  <c r="I155" i="60"/>
  <c r="B155" i="60"/>
  <c r="A155" i="60"/>
  <c r="I154" i="60"/>
  <c r="B154" i="60"/>
  <c r="A154" i="60"/>
  <c r="I153" i="60"/>
  <c r="B153" i="60"/>
  <c r="A153" i="60"/>
  <c r="I152" i="60"/>
  <c r="B152" i="60"/>
  <c r="A152" i="60"/>
  <c r="I151" i="60"/>
  <c r="B151" i="60"/>
  <c r="A151" i="60"/>
  <c r="I150" i="60"/>
  <c r="B150" i="60"/>
  <c r="A150" i="60"/>
  <c r="I149" i="60"/>
  <c r="B149" i="60"/>
  <c r="A149" i="60"/>
  <c r="I148" i="60"/>
  <c r="B148" i="60"/>
  <c r="A148" i="60"/>
  <c r="I147" i="60"/>
  <c r="B147" i="60"/>
  <c r="A147" i="60"/>
  <c r="I146" i="60"/>
  <c r="B146" i="60"/>
  <c r="A146" i="60"/>
  <c r="I145" i="60"/>
  <c r="B145" i="60"/>
  <c r="A145" i="60"/>
  <c r="I144" i="60"/>
  <c r="B144" i="60"/>
  <c r="A144" i="60"/>
  <c r="I143" i="60"/>
  <c r="B143" i="60"/>
  <c r="A143" i="60"/>
  <c r="I142" i="60"/>
  <c r="B142" i="60"/>
  <c r="A142" i="60"/>
  <c r="I141" i="60"/>
  <c r="B141" i="60"/>
  <c r="A141" i="60"/>
  <c r="I140" i="60"/>
  <c r="B140" i="60"/>
  <c r="A140" i="60"/>
  <c r="I139" i="60"/>
  <c r="B139" i="60"/>
  <c r="A139" i="60"/>
  <c r="I138" i="60"/>
  <c r="B138" i="60"/>
  <c r="A138" i="60"/>
  <c r="I137" i="60"/>
  <c r="B137" i="60"/>
  <c r="A137" i="60"/>
  <c r="I136" i="60"/>
  <c r="B136" i="60"/>
  <c r="A136" i="60"/>
  <c r="I135" i="60"/>
  <c r="B135" i="60"/>
  <c r="A135" i="60"/>
  <c r="I134" i="60"/>
  <c r="B134" i="60"/>
  <c r="A134" i="60"/>
  <c r="I133" i="60"/>
  <c r="B133" i="60"/>
  <c r="A133" i="60"/>
  <c r="I132" i="60"/>
  <c r="B132" i="60"/>
  <c r="A132" i="60"/>
  <c r="I131" i="60"/>
  <c r="B131" i="60"/>
  <c r="A131" i="60"/>
  <c r="I130" i="60"/>
  <c r="B130" i="60"/>
  <c r="A130" i="60"/>
  <c r="I129" i="60"/>
  <c r="B129" i="60"/>
  <c r="A129" i="60"/>
  <c r="I128" i="60"/>
  <c r="B128" i="60"/>
  <c r="A128" i="60"/>
  <c r="I127" i="60"/>
  <c r="B127" i="60"/>
  <c r="A127" i="60"/>
  <c r="I126" i="60"/>
  <c r="B126" i="60"/>
  <c r="A126" i="60"/>
  <c r="I125" i="60"/>
  <c r="B125" i="60"/>
  <c r="A125" i="60"/>
  <c r="I124" i="60"/>
  <c r="B124" i="60"/>
  <c r="A124" i="60"/>
  <c r="I123" i="60"/>
  <c r="B123" i="60"/>
  <c r="A123" i="60"/>
  <c r="I122" i="60"/>
  <c r="B122" i="60"/>
  <c r="A122" i="60"/>
  <c r="I121" i="60"/>
  <c r="B121" i="60"/>
  <c r="A121" i="60"/>
  <c r="I120" i="60"/>
  <c r="B120" i="60"/>
  <c r="A120" i="60"/>
  <c r="I119" i="60"/>
  <c r="B119" i="60"/>
  <c r="A119" i="60"/>
  <c r="I118" i="60"/>
  <c r="B118" i="60"/>
  <c r="A118" i="60"/>
  <c r="I117" i="60"/>
  <c r="B117" i="60"/>
  <c r="A117" i="60"/>
  <c r="I116" i="60"/>
  <c r="B116" i="60"/>
  <c r="A116" i="60"/>
  <c r="I115" i="60"/>
  <c r="B115" i="60"/>
  <c r="A115" i="60"/>
  <c r="I114" i="60"/>
  <c r="B114" i="60"/>
  <c r="A114" i="60"/>
  <c r="I113" i="60"/>
  <c r="B113" i="60"/>
  <c r="A113" i="60"/>
  <c r="I112" i="60"/>
  <c r="B112" i="60"/>
  <c r="A112" i="60"/>
  <c r="I111" i="60"/>
  <c r="B111" i="60"/>
  <c r="A111" i="60"/>
  <c r="I110" i="60"/>
  <c r="B110" i="60"/>
  <c r="A110" i="60"/>
  <c r="I109" i="60"/>
  <c r="B109" i="60"/>
  <c r="A109" i="60"/>
  <c r="I108" i="60"/>
  <c r="B108" i="60"/>
  <c r="A108" i="60"/>
  <c r="I107" i="60"/>
  <c r="B107" i="60"/>
  <c r="A107" i="60"/>
  <c r="I106" i="60"/>
  <c r="B106" i="60"/>
  <c r="A106" i="60"/>
  <c r="I105" i="60"/>
  <c r="B105" i="60"/>
  <c r="A105" i="60"/>
  <c r="I104" i="60"/>
  <c r="B104" i="60"/>
  <c r="A104" i="60"/>
  <c r="I103" i="60"/>
  <c r="B103" i="60"/>
  <c r="A103" i="60"/>
  <c r="I102" i="60"/>
  <c r="B102" i="60"/>
  <c r="A102" i="60"/>
  <c r="I101" i="60"/>
  <c r="B101" i="60"/>
  <c r="A101" i="60"/>
  <c r="I100" i="60"/>
  <c r="B100" i="60"/>
  <c r="A100" i="60"/>
  <c r="I99" i="60"/>
  <c r="B99" i="60"/>
  <c r="A99" i="60"/>
  <c r="I98" i="60"/>
  <c r="B98" i="60"/>
  <c r="A98" i="60"/>
  <c r="I97" i="60"/>
  <c r="B97" i="60"/>
  <c r="A97" i="60"/>
  <c r="I96" i="60"/>
  <c r="B96" i="60"/>
  <c r="A96" i="60"/>
  <c r="I95" i="60"/>
  <c r="B95" i="60"/>
  <c r="A95" i="60"/>
  <c r="I94" i="60"/>
  <c r="B94" i="60"/>
  <c r="A94" i="60"/>
  <c r="I93" i="60"/>
  <c r="B93" i="60"/>
  <c r="A93" i="60"/>
  <c r="I92" i="60"/>
  <c r="B92" i="60"/>
  <c r="A92" i="60"/>
  <c r="I91" i="60"/>
  <c r="B91" i="60"/>
  <c r="A91" i="60"/>
  <c r="I90" i="60"/>
  <c r="B90" i="60"/>
  <c r="A90" i="60"/>
  <c r="I89" i="60"/>
  <c r="B89" i="60"/>
  <c r="A89" i="60"/>
  <c r="I88" i="60"/>
  <c r="B88" i="60"/>
  <c r="A88" i="60"/>
  <c r="I87" i="60"/>
  <c r="B87" i="60"/>
  <c r="A87" i="60"/>
  <c r="I86" i="60"/>
  <c r="B86" i="60"/>
  <c r="A86" i="60"/>
  <c r="I85" i="60"/>
  <c r="B85" i="60"/>
  <c r="A85" i="60"/>
  <c r="I84" i="60"/>
  <c r="B84" i="60"/>
  <c r="A84" i="60"/>
  <c r="I83" i="60"/>
  <c r="B83" i="60"/>
  <c r="A83" i="60"/>
  <c r="I82" i="60"/>
  <c r="B82" i="60"/>
  <c r="A82" i="60"/>
  <c r="I81" i="60"/>
  <c r="B81" i="60"/>
  <c r="A81" i="60"/>
  <c r="I80" i="60"/>
  <c r="B80" i="60"/>
  <c r="A80" i="60"/>
  <c r="I79" i="60"/>
  <c r="B79" i="60"/>
  <c r="A79" i="60"/>
  <c r="I78" i="60"/>
  <c r="B78" i="60"/>
  <c r="A78" i="60"/>
  <c r="I77" i="60"/>
  <c r="B77" i="60"/>
  <c r="A77" i="60"/>
  <c r="I76" i="60"/>
  <c r="B76" i="60"/>
  <c r="A76" i="60"/>
  <c r="I75" i="60"/>
  <c r="B75" i="60"/>
  <c r="A75" i="60"/>
  <c r="I74" i="60"/>
  <c r="B74" i="60"/>
  <c r="A74" i="60"/>
  <c r="I73" i="60"/>
  <c r="B73" i="60"/>
  <c r="A73" i="60"/>
  <c r="I72" i="60"/>
  <c r="B72" i="60"/>
  <c r="A72" i="60"/>
  <c r="I71" i="60"/>
  <c r="B71" i="60"/>
  <c r="A71" i="60"/>
  <c r="I70" i="60"/>
  <c r="B70" i="60"/>
  <c r="A70" i="60"/>
  <c r="I69" i="60"/>
  <c r="B69" i="60"/>
  <c r="A69" i="60"/>
  <c r="I68" i="60"/>
  <c r="B68" i="60"/>
  <c r="A68" i="60"/>
  <c r="I67" i="60"/>
  <c r="B67" i="60"/>
  <c r="A67" i="60"/>
  <c r="I66" i="60"/>
  <c r="B66" i="60"/>
  <c r="A66" i="60"/>
  <c r="I65" i="60"/>
  <c r="B65" i="60"/>
  <c r="A65" i="60"/>
  <c r="I64" i="60"/>
  <c r="B64" i="60"/>
  <c r="A64" i="60"/>
  <c r="I63" i="60"/>
  <c r="B63" i="60"/>
  <c r="A63" i="60"/>
  <c r="I62" i="60"/>
  <c r="B62" i="60"/>
  <c r="A62" i="60"/>
  <c r="I61" i="60"/>
  <c r="B61" i="60"/>
  <c r="A61" i="60"/>
  <c r="I60" i="60"/>
  <c r="B60" i="60"/>
  <c r="A60" i="60"/>
  <c r="I59" i="60"/>
  <c r="B59" i="60"/>
  <c r="A59" i="60"/>
  <c r="I58" i="60"/>
  <c r="B58" i="60"/>
  <c r="A58" i="60"/>
  <c r="I57" i="60"/>
  <c r="B57" i="60"/>
  <c r="A57" i="60"/>
  <c r="I56" i="60"/>
  <c r="B56" i="60"/>
  <c r="A56" i="60"/>
  <c r="I55" i="60"/>
  <c r="B55" i="60"/>
  <c r="A55" i="60"/>
  <c r="I54" i="60"/>
  <c r="B54" i="60"/>
  <c r="A54" i="60"/>
  <c r="I53" i="60"/>
  <c r="B53" i="60"/>
  <c r="A53" i="60"/>
  <c r="I52" i="60"/>
  <c r="B52" i="60"/>
  <c r="P52" i="60" s="1"/>
  <c r="A52" i="60"/>
  <c r="I51" i="60"/>
  <c r="B51" i="60"/>
  <c r="A51" i="60"/>
  <c r="I50" i="60"/>
  <c r="B50" i="60"/>
  <c r="P50" i="60" s="1"/>
  <c r="A50" i="60"/>
  <c r="I49" i="60"/>
  <c r="B49" i="60"/>
  <c r="A49" i="60"/>
  <c r="I48" i="60"/>
  <c r="B48" i="60"/>
  <c r="P48" i="60" s="1"/>
  <c r="A48" i="60"/>
  <c r="I47" i="60"/>
  <c r="B47" i="60"/>
  <c r="A47" i="60"/>
  <c r="I46" i="60"/>
  <c r="B46" i="60"/>
  <c r="P46" i="60" s="1"/>
  <c r="A46" i="60"/>
  <c r="I45" i="60"/>
  <c r="B45" i="60"/>
  <c r="A45" i="60"/>
  <c r="I44" i="60"/>
  <c r="B44" i="60"/>
  <c r="P44" i="60" s="1"/>
  <c r="A44" i="60"/>
  <c r="I43" i="60"/>
  <c r="B43" i="60"/>
  <c r="A43" i="60"/>
  <c r="I42" i="60"/>
  <c r="B42" i="60"/>
  <c r="P42" i="60" s="1"/>
  <c r="A42" i="60"/>
  <c r="I41" i="60"/>
  <c r="B41" i="60"/>
  <c r="A41" i="60"/>
  <c r="I40" i="60"/>
  <c r="B40" i="60"/>
  <c r="P40" i="60" s="1"/>
  <c r="A40" i="60"/>
  <c r="I39" i="60"/>
  <c r="B39" i="60"/>
  <c r="A39" i="60"/>
  <c r="I38" i="60"/>
  <c r="B38" i="60"/>
  <c r="P38" i="60" s="1"/>
  <c r="A38" i="60"/>
  <c r="I37" i="60"/>
  <c r="B37" i="60"/>
  <c r="A37" i="60"/>
  <c r="I36" i="60"/>
  <c r="B36" i="60"/>
  <c r="P36" i="60" s="1"/>
  <c r="A36" i="60"/>
  <c r="I35" i="60"/>
  <c r="B35" i="60"/>
  <c r="A35" i="60"/>
  <c r="I34" i="60"/>
  <c r="B34" i="60"/>
  <c r="P34" i="60" s="1"/>
  <c r="A34" i="60"/>
  <c r="I33" i="60"/>
  <c r="B33" i="60"/>
  <c r="A33" i="60"/>
  <c r="I32" i="60"/>
  <c r="B32" i="60"/>
  <c r="P32" i="60" s="1"/>
  <c r="A32" i="60"/>
  <c r="I31" i="60"/>
  <c r="B31" i="60"/>
  <c r="A31" i="60"/>
  <c r="I30" i="60"/>
  <c r="B30" i="60"/>
  <c r="P30" i="60" s="1"/>
  <c r="A30" i="60"/>
  <c r="I29" i="60"/>
  <c r="B29" i="60"/>
  <c r="A29" i="60"/>
  <c r="I28" i="60"/>
  <c r="B28" i="60"/>
  <c r="P28" i="60" s="1"/>
  <c r="A28" i="60"/>
  <c r="I27" i="60"/>
  <c r="B27" i="60"/>
  <c r="A27" i="60"/>
  <c r="I26" i="60"/>
  <c r="B26" i="60"/>
  <c r="P26" i="60" s="1"/>
  <c r="A26" i="60"/>
  <c r="I25" i="60"/>
  <c r="B25" i="60"/>
  <c r="A25" i="60"/>
  <c r="I24" i="60"/>
  <c r="B24" i="60"/>
  <c r="P24" i="60" s="1"/>
  <c r="A24" i="60"/>
  <c r="I23" i="60"/>
  <c r="B23" i="60"/>
  <c r="A23" i="60"/>
  <c r="I22" i="60"/>
  <c r="B22" i="60"/>
  <c r="P22" i="60" s="1"/>
  <c r="A22" i="60"/>
  <c r="I21" i="60"/>
  <c r="B21" i="60"/>
  <c r="A21" i="60"/>
  <c r="I20" i="60"/>
  <c r="B20" i="60"/>
  <c r="P20" i="60" s="1"/>
  <c r="A20" i="60"/>
  <c r="I19" i="60"/>
  <c r="B19" i="60"/>
  <c r="A19" i="60"/>
  <c r="I18" i="60"/>
  <c r="B18" i="60"/>
  <c r="P18" i="60" s="1"/>
  <c r="A18" i="60"/>
  <c r="I17" i="60"/>
  <c r="B17" i="60"/>
  <c r="A17" i="60"/>
  <c r="I16" i="60"/>
  <c r="B16" i="60"/>
  <c r="P16" i="60" s="1"/>
  <c r="A16" i="60"/>
  <c r="I15" i="60"/>
  <c r="B15" i="60"/>
  <c r="A15" i="60"/>
  <c r="I14" i="60"/>
  <c r="B14" i="60"/>
  <c r="P14" i="60" s="1"/>
  <c r="A14" i="60"/>
  <c r="I13" i="60"/>
  <c r="B13" i="60"/>
  <c r="A13" i="60"/>
  <c r="I12" i="60"/>
  <c r="B12" i="60"/>
  <c r="P12" i="60" s="1"/>
  <c r="A12" i="60"/>
  <c r="I11" i="60"/>
  <c r="B11" i="60"/>
  <c r="A11" i="60"/>
  <c r="I10" i="60"/>
  <c r="B10" i="60"/>
  <c r="P10" i="60" s="1"/>
  <c r="A10" i="60"/>
  <c r="I9" i="60"/>
  <c r="B9" i="60"/>
  <c r="A9" i="60"/>
  <c r="I8" i="60"/>
  <c r="B8" i="60"/>
  <c r="P8" i="60" s="1"/>
  <c r="A8" i="60"/>
  <c r="I7" i="60"/>
  <c r="B7" i="60"/>
  <c r="A7" i="60"/>
  <c r="I6" i="60"/>
  <c r="B6" i="60"/>
  <c r="P6" i="60" s="1"/>
  <c r="A6" i="60"/>
  <c r="T2" i="60"/>
  <c r="U2" i="60"/>
  <c r="V2" i="60"/>
  <c r="I5" i="60"/>
  <c r="B5" i="60"/>
  <c r="A5" i="60"/>
  <c r="P6" i="66" l="1"/>
  <c r="P7" i="66"/>
  <c r="P8" i="66"/>
  <c r="P9" i="66"/>
  <c r="P10" i="66"/>
  <c r="P11" i="66"/>
  <c r="P12" i="66"/>
  <c r="P13" i="66"/>
  <c r="P14" i="66"/>
  <c r="P15" i="66"/>
  <c r="P16" i="66"/>
  <c r="P17" i="66"/>
  <c r="P18" i="66"/>
  <c r="P19" i="66"/>
  <c r="P20" i="66"/>
  <c r="P21" i="66"/>
  <c r="P22" i="66"/>
  <c r="P23" i="66"/>
  <c r="P24" i="66"/>
  <c r="P25" i="66"/>
  <c r="P26" i="66"/>
  <c r="P27" i="66"/>
  <c r="P30" i="66"/>
  <c r="P31" i="66"/>
  <c r="P33" i="66"/>
  <c r="P38" i="66"/>
  <c r="P39" i="66"/>
  <c r="P41" i="66"/>
  <c r="P29" i="66"/>
  <c r="P34" i="66"/>
  <c r="P35" i="66"/>
  <c r="P37" i="66"/>
  <c r="P43" i="66"/>
  <c r="P44" i="66"/>
  <c r="P45" i="66"/>
  <c r="P46" i="66"/>
  <c r="P47" i="66"/>
  <c r="P48" i="66"/>
  <c r="P49" i="66"/>
  <c r="P50" i="66"/>
  <c r="P51" i="66"/>
  <c r="P52" i="66"/>
  <c r="P53" i="66"/>
  <c r="P54" i="66"/>
  <c r="P55" i="66"/>
  <c r="P56" i="66"/>
  <c r="P57" i="66"/>
  <c r="P58" i="66"/>
  <c r="P59" i="66"/>
  <c r="P60" i="66"/>
  <c r="P28" i="66"/>
  <c r="P32" i="66"/>
  <c r="P36" i="66"/>
  <c r="P40" i="66"/>
  <c r="P5" i="66"/>
  <c r="P6" i="65"/>
  <c r="P8" i="65"/>
  <c r="P10" i="65"/>
  <c r="P12" i="65"/>
  <c r="P14" i="65"/>
  <c r="P16" i="65"/>
  <c r="P18" i="65"/>
  <c r="P20" i="65"/>
  <c r="P22" i="65"/>
  <c r="P24" i="65"/>
  <c r="P26" i="65"/>
  <c r="P28" i="65"/>
  <c r="P30" i="65"/>
  <c r="P32" i="65"/>
  <c r="P34" i="65"/>
  <c r="P36" i="65"/>
  <c r="P38" i="65"/>
  <c r="P40" i="65"/>
  <c r="P42" i="65"/>
  <c r="P44" i="65"/>
  <c r="P46" i="65"/>
  <c r="P48" i="65"/>
  <c r="P50" i="65"/>
  <c r="P52" i="65"/>
  <c r="P54" i="65"/>
  <c r="P56" i="65"/>
  <c r="P58" i="65"/>
  <c r="P60" i="65"/>
  <c r="P62" i="65"/>
  <c r="P64" i="65"/>
  <c r="P66" i="65"/>
  <c r="P68" i="65"/>
  <c r="P70" i="65"/>
  <c r="P72" i="65"/>
  <c r="P74" i="65"/>
  <c r="P76" i="65"/>
  <c r="P78" i="65"/>
  <c r="P80" i="65"/>
  <c r="P82" i="65"/>
  <c r="P84" i="65"/>
  <c r="P86" i="65"/>
  <c r="P88" i="65"/>
  <c r="P90" i="65"/>
  <c r="P92" i="65"/>
  <c r="P94" i="65"/>
  <c r="P96" i="65"/>
  <c r="P98" i="65"/>
  <c r="P100" i="65"/>
  <c r="P102" i="65"/>
  <c r="P104" i="65"/>
  <c r="P106" i="65"/>
  <c r="P108" i="65"/>
  <c r="P5" i="65"/>
  <c r="P7" i="65"/>
  <c r="P9" i="65"/>
  <c r="P11" i="65"/>
  <c r="P13" i="65"/>
  <c r="P15" i="65"/>
  <c r="P17" i="65"/>
  <c r="P19" i="65"/>
  <c r="P21" i="65"/>
  <c r="P23" i="65"/>
  <c r="P25" i="65"/>
  <c r="P27" i="65"/>
  <c r="P29" i="65"/>
  <c r="P31" i="65"/>
  <c r="P33" i="65"/>
  <c r="P35" i="65"/>
  <c r="P37" i="65"/>
  <c r="P39" i="65"/>
  <c r="P41" i="65"/>
  <c r="P43" i="65"/>
  <c r="P45" i="65"/>
  <c r="P47" i="65"/>
  <c r="P49" i="65"/>
  <c r="P51" i="65"/>
  <c r="P53" i="65"/>
  <c r="P55" i="65"/>
  <c r="P57" i="65"/>
  <c r="P59" i="65"/>
  <c r="P61" i="65"/>
  <c r="P63" i="65"/>
  <c r="P65" i="65"/>
  <c r="P67" i="65"/>
  <c r="P69" i="65"/>
  <c r="P71" i="65"/>
  <c r="P73" i="65"/>
  <c r="P75" i="65"/>
  <c r="P77" i="65"/>
  <c r="P79" i="65"/>
  <c r="P81" i="65"/>
  <c r="P83" i="65"/>
  <c r="P85" i="65"/>
  <c r="P87" i="65"/>
  <c r="P89" i="65"/>
  <c r="P91" i="65"/>
  <c r="P93" i="65"/>
  <c r="P95" i="65"/>
  <c r="P97" i="65"/>
  <c r="P99" i="65"/>
  <c r="P101" i="65"/>
  <c r="P103" i="65"/>
  <c r="P105" i="65"/>
  <c r="P107" i="65"/>
  <c r="P6" i="64"/>
  <c r="P8" i="64"/>
  <c r="P10" i="64"/>
  <c r="P12" i="64"/>
  <c r="P14" i="64"/>
  <c r="P16" i="64"/>
  <c r="P18" i="64"/>
  <c r="P20" i="64"/>
  <c r="P22" i="64"/>
  <c r="P24" i="64"/>
  <c r="P26" i="64"/>
  <c r="P28" i="64"/>
  <c r="P30" i="64"/>
  <c r="P32" i="64"/>
  <c r="P34" i="64"/>
  <c r="P36" i="64"/>
  <c r="P38" i="64"/>
  <c r="P40" i="64"/>
  <c r="P42" i="64"/>
  <c r="P44" i="64"/>
  <c r="P46" i="64"/>
  <c r="P48" i="64"/>
  <c r="P50" i="64"/>
  <c r="P52" i="64"/>
  <c r="P54" i="64"/>
  <c r="P56" i="64"/>
  <c r="P58" i="64"/>
  <c r="P60" i="64"/>
  <c r="P62" i="64"/>
  <c r="P64" i="64"/>
  <c r="P66" i="64"/>
  <c r="P68" i="64"/>
  <c r="P70" i="64"/>
  <c r="P72" i="64"/>
  <c r="P74" i="64"/>
  <c r="P76" i="64"/>
  <c r="P78" i="64"/>
  <c r="P80" i="64"/>
  <c r="P82" i="64"/>
  <c r="P84" i="64"/>
  <c r="P86" i="64"/>
  <c r="P88" i="64"/>
  <c r="P90" i="64"/>
  <c r="P92" i="64"/>
  <c r="P94" i="64"/>
  <c r="P96" i="64"/>
  <c r="P98" i="64"/>
  <c r="P100" i="64"/>
  <c r="P102" i="64"/>
  <c r="P104" i="64"/>
  <c r="P106" i="64"/>
  <c r="P108" i="64"/>
  <c r="P110" i="64"/>
  <c r="P112" i="64"/>
  <c r="P114" i="64"/>
  <c r="P5" i="64"/>
  <c r="P7" i="64"/>
  <c r="P9" i="64"/>
  <c r="P11" i="64"/>
  <c r="P13" i="64"/>
  <c r="P15" i="64"/>
  <c r="P17" i="64"/>
  <c r="P19" i="64"/>
  <c r="P21" i="64"/>
  <c r="P23" i="64"/>
  <c r="P25" i="64"/>
  <c r="P27" i="64"/>
  <c r="P29" i="64"/>
  <c r="P31" i="64"/>
  <c r="P33" i="64"/>
  <c r="P35" i="64"/>
  <c r="P37" i="64"/>
  <c r="P39" i="64"/>
  <c r="P41" i="64"/>
  <c r="P43" i="64"/>
  <c r="P45" i="64"/>
  <c r="P47" i="64"/>
  <c r="P49" i="64"/>
  <c r="P51" i="64"/>
  <c r="P53" i="64"/>
  <c r="P55" i="64"/>
  <c r="P57" i="64"/>
  <c r="P59" i="64"/>
  <c r="P61" i="64"/>
  <c r="P63" i="64"/>
  <c r="P65" i="64"/>
  <c r="P67" i="64"/>
  <c r="P69" i="64"/>
  <c r="P71" i="64"/>
  <c r="P73" i="64"/>
  <c r="P75" i="64"/>
  <c r="P77" i="64"/>
  <c r="P79" i="64"/>
  <c r="P81" i="64"/>
  <c r="P83" i="64"/>
  <c r="P85" i="64"/>
  <c r="P87" i="64"/>
  <c r="P89" i="64"/>
  <c r="P91" i="64"/>
  <c r="P93" i="64"/>
  <c r="P95" i="64"/>
  <c r="P97" i="64"/>
  <c r="P99" i="64"/>
  <c r="P101" i="64"/>
  <c r="P103" i="64"/>
  <c r="P105" i="64"/>
  <c r="P107" i="64"/>
  <c r="P109" i="64"/>
  <c r="P111" i="64"/>
  <c r="P113" i="64"/>
  <c r="P7" i="63"/>
  <c r="P8" i="63"/>
  <c r="P10" i="63"/>
  <c r="P6" i="63"/>
  <c r="P11" i="63"/>
  <c r="P12" i="63"/>
  <c r="P13" i="63"/>
  <c r="P14" i="63"/>
  <c r="P15" i="63"/>
  <c r="P16" i="63"/>
  <c r="P17" i="63"/>
  <c r="P18" i="63"/>
  <c r="P19" i="63"/>
  <c r="P20" i="63"/>
  <c r="P21" i="63"/>
  <c r="P22" i="63"/>
  <c r="P23" i="63"/>
  <c r="P24" i="63"/>
  <c r="P25" i="63"/>
  <c r="P26" i="63"/>
  <c r="P27" i="63"/>
  <c r="P28" i="63"/>
  <c r="P29" i="63"/>
  <c r="P30" i="63"/>
  <c r="P31" i="63"/>
  <c r="P32" i="63"/>
  <c r="P33" i="63"/>
  <c r="P34" i="63"/>
  <c r="P35" i="63"/>
  <c r="P36" i="63"/>
  <c r="P37" i="63"/>
  <c r="P38" i="63"/>
  <c r="P39" i="63"/>
  <c r="P40" i="63"/>
  <c r="P41" i="63"/>
  <c r="P42" i="63"/>
  <c r="P43" i="63"/>
  <c r="P44" i="63"/>
  <c r="P45" i="63"/>
  <c r="P46" i="63"/>
  <c r="P47" i="63"/>
  <c r="P48" i="63"/>
  <c r="P49" i="63"/>
  <c r="P50" i="63"/>
  <c r="P51" i="63"/>
  <c r="P52" i="63"/>
  <c r="P53" i="63"/>
  <c r="P54" i="63"/>
  <c r="P9" i="63"/>
  <c r="O7" i="63"/>
  <c r="O11" i="63"/>
  <c r="O13" i="63"/>
  <c r="O17" i="63"/>
  <c r="O19" i="63"/>
  <c r="O27" i="63"/>
  <c r="P5" i="63"/>
  <c r="P6" i="62"/>
  <c r="P8" i="62"/>
  <c r="S9" i="62"/>
  <c r="D9" i="62" s="1"/>
  <c r="O10" i="62"/>
  <c r="S11" i="62"/>
  <c r="M11" i="62" s="1"/>
  <c r="O12" i="62"/>
  <c r="S13" i="62"/>
  <c r="M13" i="62" s="1"/>
  <c r="O14" i="62"/>
  <c r="S15" i="62"/>
  <c r="M15" i="62" s="1"/>
  <c r="S17" i="62"/>
  <c r="D17" i="62" s="1"/>
  <c r="S19" i="62"/>
  <c r="M19" i="62" s="1"/>
  <c r="S21" i="62"/>
  <c r="M21" i="62" s="1"/>
  <c r="S23" i="62"/>
  <c r="M23" i="62" s="1"/>
  <c r="S25" i="62"/>
  <c r="D25" i="62" s="1"/>
  <c r="S27" i="62"/>
  <c r="M27" i="62" s="1"/>
  <c r="S29" i="62"/>
  <c r="M29" i="62" s="1"/>
  <c r="S31" i="62"/>
  <c r="M31" i="62" s="1"/>
  <c r="S33" i="62"/>
  <c r="D33" i="62" s="1"/>
  <c r="S35" i="62"/>
  <c r="M35" i="62" s="1"/>
  <c r="S37" i="62"/>
  <c r="M37" i="62" s="1"/>
  <c r="S39" i="62"/>
  <c r="M39" i="62" s="1"/>
  <c r="S41" i="62"/>
  <c r="D41" i="62" s="1"/>
  <c r="S43" i="62"/>
  <c r="M43" i="62" s="1"/>
  <c r="S45" i="62"/>
  <c r="M45" i="62" s="1"/>
  <c r="S47" i="62"/>
  <c r="M47" i="62" s="1"/>
  <c r="S49" i="62"/>
  <c r="D49" i="62" s="1"/>
  <c r="S51" i="62"/>
  <c r="M51" i="62" s="1"/>
  <c r="S53" i="62"/>
  <c r="M53" i="62" s="1"/>
  <c r="P15" i="62"/>
  <c r="P16" i="62"/>
  <c r="P17" i="62"/>
  <c r="P18" i="62"/>
  <c r="P19" i="62"/>
  <c r="P20" i="62"/>
  <c r="P21" i="62"/>
  <c r="P22" i="62"/>
  <c r="P23" i="62"/>
  <c r="P24" i="62"/>
  <c r="P25" i="62"/>
  <c r="P26" i="62"/>
  <c r="P27" i="62"/>
  <c r="P28" i="62"/>
  <c r="P29" i="62"/>
  <c r="P30" i="62"/>
  <c r="P31" i="62"/>
  <c r="P32" i="62"/>
  <c r="P33" i="62"/>
  <c r="P34" i="62"/>
  <c r="P35" i="62"/>
  <c r="P36" i="62"/>
  <c r="P37" i="62"/>
  <c r="P38" i="62"/>
  <c r="P39" i="62"/>
  <c r="P40" i="62"/>
  <c r="P41" i="62"/>
  <c r="P42" i="62"/>
  <c r="P43" i="62"/>
  <c r="P44" i="62"/>
  <c r="P45" i="62"/>
  <c r="P46" i="62"/>
  <c r="P47" i="62"/>
  <c r="P48" i="62"/>
  <c r="P49" i="62"/>
  <c r="P50" i="62"/>
  <c r="P51" i="62"/>
  <c r="P52" i="62"/>
  <c r="P53" i="62"/>
  <c r="P54" i="62"/>
  <c r="P55" i="62"/>
  <c r="M8" i="62"/>
  <c r="D8" i="62"/>
  <c r="M7" i="62"/>
  <c r="D7" i="62"/>
  <c r="M9" i="62"/>
  <c r="D11" i="62"/>
  <c r="D13" i="62"/>
  <c r="D15" i="62"/>
  <c r="M17" i="62"/>
  <c r="D19" i="62"/>
  <c r="D21" i="62"/>
  <c r="D23" i="62"/>
  <c r="M25" i="62"/>
  <c r="D27" i="62"/>
  <c r="D29" i="62"/>
  <c r="D31" i="62"/>
  <c r="M33" i="62"/>
  <c r="D35" i="62"/>
  <c r="D37" i="62"/>
  <c r="D39" i="62"/>
  <c r="M41" i="62"/>
  <c r="D43" i="62"/>
  <c r="D45" i="62"/>
  <c r="D47" i="62"/>
  <c r="M49" i="62"/>
  <c r="D51" i="62"/>
  <c r="D53" i="62"/>
  <c r="M55" i="62"/>
  <c r="D55" i="62"/>
  <c r="P7" i="62"/>
  <c r="P9" i="62"/>
  <c r="D6" i="62"/>
  <c r="D10" i="62"/>
  <c r="O11" i="62"/>
  <c r="D12" i="62"/>
  <c r="O13" i="62"/>
  <c r="D14" i="62"/>
  <c r="O15" i="62"/>
  <c r="D16" i="62"/>
  <c r="O17" i="62"/>
  <c r="D18" i="62"/>
  <c r="O19" i="62"/>
  <c r="D20" i="62"/>
  <c r="O21" i="62"/>
  <c r="D22" i="62"/>
  <c r="O23" i="62"/>
  <c r="D24" i="62"/>
  <c r="O25" i="62"/>
  <c r="D26" i="62"/>
  <c r="O27" i="62"/>
  <c r="D28" i="62"/>
  <c r="O29" i="62"/>
  <c r="D30" i="62"/>
  <c r="O31" i="62"/>
  <c r="D32" i="62"/>
  <c r="O33" i="62"/>
  <c r="D34" i="62"/>
  <c r="O35" i="62"/>
  <c r="D36" i="62"/>
  <c r="O37" i="62"/>
  <c r="D38" i="62"/>
  <c r="O39" i="62"/>
  <c r="D40" i="62"/>
  <c r="O41" i="62"/>
  <c r="D42" i="62"/>
  <c r="O43" i="62"/>
  <c r="D44" i="62"/>
  <c r="O45" i="62"/>
  <c r="D46" i="62"/>
  <c r="O47" i="62"/>
  <c r="D48" i="62"/>
  <c r="O49" i="62"/>
  <c r="D50" i="62"/>
  <c r="O51" i="62"/>
  <c r="D52" i="62"/>
  <c r="O53" i="62"/>
  <c r="D54" i="62"/>
  <c r="O55" i="62"/>
  <c r="S5" i="62"/>
  <c r="M5" i="62" s="1"/>
  <c r="P5" i="62"/>
  <c r="P6" i="61"/>
  <c r="P8" i="61"/>
  <c r="P10" i="61"/>
  <c r="P12" i="61"/>
  <c r="P14" i="61"/>
  <c r="P16" i="61"/>
  <c r="P18" i="61"/>
  <c r="P20" i="61"/>
  <c r="P22" i="61"/>
  <c r="P24" i="61"/>
  <c r="P26" i="61"/>
  <c r="P28" i="61"/>
  <c r="P30" i="61"/>
  <c r="P32" i="61"/>
  <c r="P34" i="61"/>
  <c r="P36" i="61"/>
  <c r="P38" i="61"/>
  <c r="P40" i="61"/>
  <c r="P42" i="61"/>
  <c r="P44" i="61"/>
  <c r="P46" i="61"/>
  <c r="P48" i="61"/>
  <c r="P50" i="61"/>
  <c r="P52" i="61"/>
  <c r="P54" i="61"/>
  <c r="P56" i="61"/>
  <c r="P58" i="61"/>
  <c r="P60" i="61"/>
  <c r="P62" i="61"/>
  <c r="P64" i="61"/>
  <c r="P66" i="61"/>
  <c r="P68" i="61"/>
  <c r="P70" i="61"/>
  <c r="P72" i="61"/>
  <c r="P74" i="61"/>
  <c r="P76" i="61"/>
  <c r="P7" i="61"/>
  <c r="P9" i="61"/>
  <c r="P11" i="61"/>
  <c r="P13" i="61"/>
  <c r="P15" i="61"/>
  <c r="P17" i="61"/>
  <c r="P19" i="61"/>
  <c r="P21" i="61"/>
  <c r="P23" i="61"/>
  <c r="P25" i="61"/>
  <c r="P27" i="61"/>
  <c r="P29" i="61"/>
  <c r="P31" i="61"/>
  <c r="P33" i="61"/>
  <c r="P35" i="61"/>
  <c r="P37" i="61"/>
  <c r="P39" i="61"/>
  <c r="P41" i="61"/>
  <c r="P43" i="61"/>
  <c r="P45" i="61"/>
  <c r="P47" i="61"/>
  <c r="P49" i="61"/>
  <c r="P51" i="61"/>
  <c r="P53" i="61"/>
  <c r="P55" i="61"/>
  <c r="P57" i="61"/>
  <c r="P59" i="61"/>
  <c r="P61" i="61"/>
  <c r="P63" i="61"/>
  <c r="P65" i="61"/>
  <c r="P67" i="61"/>
  <c r="P69" i="61"/>
  <c r="P71" i="61"/>
  <c r="P73" i="61"/>
  <c r="P75" i="61"/>
  <c r="P7" i="60"/>
  <c r="P9" i="60"/>
  <c r="P11" i="60"/>
  <c r="P13" i="60"/>
  <c r="P15" i="60"/>
  <c r="P17" i="60"/>
  <c r="P19" i="60"/>
  <c r="P21" i="60"/>
  <c r="P23" i="60"/>
  <c r="P25" i="60"/>
  <c r="P27" i="60"/>
  <c r="P29" i="60"/>
  <c r="P31" i="60"/>
  <c r="P33" i="60"/>
  <c r="P35" i="60"/>
  <c r="P37" i="60"/>
  <c r="P39" i="60"/>
  <c r="P41" i="60"/>
  <c r="P43" i="60"/>
  <c r="P45" i="60"/>
  <c r="P47" i="60"/>
  <c r="P49" i="60"/>
  <c r="P51" i="60"/>
  <c r="P53" i="60"/>
  <c r="P54" i="60"/>
  <c r="P56" i="60"/>
  <c r="P58" i="60"/>
  <c r="P60" i="60"/>
  <c r="P62" i="60"/>
  <c r="P64" i="60"/>
  <c r="P66" i="60"/>
  <c r="P68" i="60"/>
  <c r="P70" i="60"/>
  <c r="P72" i="60"/>
  <c r="P74" i="60"/>
  <c r="P76" i="60"/>
  <c r="P78" i="60"/>
  <c r="P80" i="60"/>
  <c r="P82" i="60"/>
  <c r="P84" i="60"/>
  <c r="P86" i="60"/>
  <c r="P88" i="60"/>
  <c r="P90" i="60"/>
  <c r="P92" i="60"/>
  <c r="P94" i="60"/>
  <c r="P96" i="60"/>
  <c r="P98" i="60"/>
  <c r="P100" i="60"/>
  <c r="P102" i="60"/>
  <c r="P104" i="60"/>
  <c r="P106" i="60"/>
  <c r="P108" i="60"/>
  <c r="P110" i="60"/>
  <c r="P112" i="60"/>
  <c r="P114" i="60"/>
  <c r="P116" i="60"/>
  <c r="P118" i="60"/>
  <c r="P120" i="60"/>
  <c r="P122" i="60"/>
  <c r="P124" i="60"/>
  <c r="P126" i="60"/>
  <c r="P128" i="60"/>
  <c r="P130" i="60"/>
  <c r="P132" i="60"/>
  <c r="P134" i="60"/>
  <c r="P136" i="60"/>
  <c r="P138" i="60"/>
  <c r="P140" i="60"/>
  <c r="P142" i="60"/>
  <c r="P144" i="60"/>
  <c r="P146" i="60"/>
  <c r="P148" i="60"/>
  <c r="P150" i="60"/>
  <c r="P152" i="60"/>
  <c r="P154" i="60"/>
  <c r="P156" i="60"/>
  <c r="P158" i="60"/>
  <c r="P160" i="60"/>
  <c r="P162" i="60"/>
  <c r="P164" i="60"/>
  <c r="P166" i="60"/>
  <c r="P168" i="60"/>
  <c r="P170" i="60"/>
  <c r="P172" i="60"/>
  <c r="P174" i="60"/>
  <c r="P176" i="60"/>
  <c r="P178" i="60"/>
  <c r="P180" i="60"/>
  <c r="P182" i="60"/>
  <c r="P184" i="60"/>
  <c r="P186" i="60"/>
  <c r="P188" i="60"/>
  <c r="P190" i="60"/>
  <c r="P192" i="60"/>
  <c r="P194" i="60"/>
  <c r="P196" i="60"/>
  <c r="P198" i="60"/>
  <c r="P200" i="60"/>
  <c r="P202" i="60"/>
  <c r="P204" i="60"/>
  <c r="P206" i="60"/>
  <c r="P208" i="60"/>
  <c r="P210" i="60"/>
  <c r="P212" i="60"/>
  <c r="P214" i="60"/>
  <c r="P216" i="60"/>
  <c r="P218" i="60"/>
  <c r="P220" i="60"/>
  <c r="P222" i="60"/>
  <c r="P55" i="60"/>
  <c r="P57" i="60"/>
  <c r="P59" i="60"/>
  <c r="P61" i="60"/>
  <c r="P63" i="60"/>
  <c r="P65" i="60"/>
  <c r="P67" i="60"/>
  <c r="P69" i="60"/>
  <c r="P71" i="60"/>
  <c r="P73" i="60"/>
  <c r="P75" i="60"/>
  <c r="P77" i="60"/>
  <c r="P79" i="60"/>
  <c r="P81" i="60"/>
  <c r="P83" i="60"/>
  <c r="P85" i="60"/>
  <c r="P87" i="60"/>
  <c r="P89" i="60"/>
  <c r="P91" i="60"/>
  <c r="P93" i="60"/>
  <c r="P95" i="60"/>
  <c r="P97" i="60"/>
  <c r="P99" i="60"/>
  <c r="P101" i="60"/>
  <c r="P103" i="60"/>
  <c r="P105" i="60"/>
  <c r="P107" i="60"/>
  <c r="P109" i="60"/>
  <c r="P111" i="60"/>
  <c r="P113" i="60"/>
  <c r="P115" i="60"/>
  <c r="P117" i="60"/>
  <c r="P119" i="60"/>
  <c r="P121" i="60"/>
  <c r="P123" i="60"/>
  <c r="P125" i="60"/>
  <c r="P127" i="60"/>
  <c r="P129" i="60"/>
  <c r="P131" i="60"/>
  <c r="P133" i="60"/>
  <c r="P135" i="60"/>
  <c r="P137" i="60"/>
  <c r="P139" i="60"/>
  <c r="P141" i="60"/>
  <c r="P143" i="60"/>
  <c r="P145" i="60"/>
  <c r="P147" i="60"/>
  <c r="P149" i="60"/>
  <c r="P151" i="60"/>
  <c r="P153" i="60"/>
  <c r="P155" i="60"/>
  <c r="P157" i="60"/>
  <c r="P159" i="60"/>
  <c r="P161" i="60"/>
  <c r="P163" i="60"/>
  <c r="P165" i="60"/>
  <c r="P167" i="60"/>
  <c r="P169" i="60"/>
  <c r="P171" i="60"/>
  <c r="P173" i="60"/>
  <c r="P175" i="60"/>
  <c r="P177" i="60"/>
  <c r="P179" i="60"/>
  <c r="P181" i="60"/>
  <c r="P183" i="60"/>
  <c r="P185" i="60"/>
  <c r="P187" i="60"/>
  <c r="P189" i="60"/>
  <c r="P191" i="60"/>
  <c r="P193" i="60"/>
  <c r="P195" i="60"/>
  <c r="P197" i="60"/>
  <c r="P199" i="60"/>
  <c r="P201" i="60"/>
  <c r="P203" i="60"/>
  <c r="P205" i="60"/>
  <c r="P207" i="60"/>
  <c r="P209" i="60"/>
  <c r="P211" i="60"/>
  <c r="P213" i="60"/>
  <c r="P215" i="60"/>
  <c r="P217" i="60"/>
  <c r="P219" i="60"/>
  <c r="P221" i="60"/>
  <c r="P5" i="60"/>
  <c r="I109" i="59"/>
  <c r="B109" i="59"/>
  <c r="O109" i="59" s="1"/>
  <c r="A109" i="59"/>
  <c r="I108" i="59"/>
  <c r="B108" i="59"/>
  <c r="A108" i="59"/>
  <c r="I107" i="59"/>
  <c r="B107" i="59"/>
  <c r="A107" i="59"/>
  <c r="I106" i="59"/>
  <c r="B106" i="59"/>
  <c r="A106" i="59"/>
  <c r="I105" i="59"/>
  <c r="B105" i="59"/>
  <c r="A105" i="59"/>
  <c r="I104" i="59"/>
  <c r="B104" i="59"/>
  <c r="A104" i="59"/>
  <c r="I103" i="59"/>
  <c r="B103" i="59"/>
  <c r="A103" i="59"/>
  <c r="I102" i="59"/>
  <c r="B102" i="59"/>
  <c r="A102" i="59"/>
  <c r="I101" i="59"/>
  <c r="B101" i="59"/>
  <c r="A101" i="59"/>
  <c r="I100" i="59"/>
  <c r="B100" i="59"/>
  <c r="A100" i="59"/>
  <c r="I99" i="59"/>
  <c r="B99" i="59"/>
  <c r="A99" i="59"/>
  <c r="I98" i="59"/>
  <c r="B98" i="59"/>
  <c r="A98" i="59"/>
  <c r="I97" i="59"/>
  <c r="B97" i="59"/>
  <c r="A97" i="59"/>
  <c r="I96" i="59"/>
  <c r="B96" i="59"/>
  <c r="A96" i="59"/>
  <c r="I95" i="59"/>
  <c r="B95" i="59"/>
  <c r="O95" i="59" s="1"/>
  <c r="A95" i="59"/>
  <c r="I94" i="59"/>
  <c r="B94" i="59"/>
  <c r="A94" i="59"/>
  <c r="I93" i="59"/>
  <c r="B93" i="59"/>
  <c r="A93" i="59"/>
  <c r="I92" i="59"/>
  <c r="B92" i="59"/>
  <c r="A92" i="59"/>
  <c r="I91" i="59"/>
  <c r="B91" i="59"/>
  <c r="A91" i="59"/>
  <c r="I90" i="59"/>
  <c r="B90" i="59"/>
  <c r="A90" i="59"/>
  <c r="I89" i="59"/>
  <c r="B89" i="59"/>
  <c r="A89" i="59"/>
  <c r="I88" i="59"/>
  <c r="B88" i="59"/>
  <c r="A88" i="59"/>
  <c r="I87" i="59"/>
  <c r="B87" i="59"/>
  <c r="A87" i="59"/>
  <c r="I86" i="59"/>
  <c r="B86" i="59"/>
  <c r="A86" i="59"/>
  <c r="I85" i="59"/>
  <c r="B85" i="59"/>
  <c r="A85" i="59"/>
  <c r="I84" i="59"/>
  <c r="B84" i="59"/>
  <c r="A84" i="59"/>
  <c r="I83" i="59"/>
  <c r="B83" i="59"/>
  <c r="A83" i="59"/>
  <c r="I82" i="59"/>
  <c r="B82" i="59"/>
  <c r="A82" i="59"/>
  <c r="I81" i="59"/>
  <c r="B81" i="59"/>
  <c r="O81" i="59" s="1"/>
  <c r="A81" i="59"/>
  <c r="I80" i="59"/>
  <c r="B80" i="59"/>
  <c r="A80" i="59"/>
  <c r="I79" i="59"/>
  <c r="B79" i="59"/>
  <c r="A79" i="59"/>
  <c r="I78" i="59"/>
  <c r="B78" i="59"/>
  <c r="A78" i="59"/>
  <c r="I77" i="59"/>
  <c r="B77" i="59"/>
  <c r="A77" i="59"/>
  <c r="I76" i="59"/>
  <c r="B76" i="59"/>
  <c r="A76" i="59"/>
  <c r="I75" i="59"/>
  <c r="B75" i="59"/>
  <c r="A75" i="59"/>
  <c r="I74" i="59"/>
  <c r="B74" i="59"/>
  <c r="A74" i="59"/>
  <c r="I73" i="59"/>
  <c r="B73" i="59"/>
  <c r="A73" i="59"/>
  <c r="I72" i="59"/>
  <c r="B72" i="59"/>
  <c r="A72" i="59"/>
  <c r="I71" i="59"/>
  <c r="B71" i="59"/>
  <c r="A71" i="59"/>
  <c r="I70" i="59"/>
  <c r="B70" i="59"/>
  <c r="A70" i="59"/>
  <c r="I69" i="59"/>
  <c r="B69" i="59"/>
  <c r="A69" i="59"/>
  <c r="I68" i="59"/>
  <c r="B68" i="59"/>
  <c r="A68" i="59"/>
  <c r="I67" i="59"/>
  <c r="B67" i="59"/>
  <c r="A67" i="59"/>
  <c r="I66" i="59"/>
  <c r="B66" i="59"/>
  <c r="A66" i="59"/>
  <c r="I65" i="59"/>
  <c r="B65" i="59"/>
  <c r="A65" i="59"/>
  <c r="I64" i="59"/>
  <c r="B64" i="59"/>
  <c r="A64" i="59"/>
  <c r="I63" i="59"/>
  <c r="B63" i="59"/>
  <c r="A63" i="59"/>
  <c r="I62" i="59"/>
  <c r="B62" i="59"/>
  <c r="A62" i="59"/>
  <c r="I61" i="59"/>
  <c r="B61" i="59"/>
  <c r="O61" i="59" s="1"/>
  <c r="A61" i="59"/>
  <c r="I60" i="59"/>
  <c r="B60" i="59"/>
  <c r="A60" i="59"/>
  <c r="I59" i="59"/>
  <c r="B59" i="59"/>
  <c r="A59" i="59"/>
  <c r="I58" i="59"/>
  <c r="B58" i="59"/>
  <c r="A58" i="59"/>
  <c r="I57" i="59"/>
  <c r="B57" i="59"/>
  <c r="A57" i="59"/>
  <c r="I56" i="59"/>
  <c r="B56" i="59"/>
  <c r="A56" i="59"/>
  <c r="I55" i="59"/>
  <c r="B55" i="59"/>
  <c r="A55" i="59"/>
  <c r="I54" i="59"/>
  <c r="B54" i="59"/>
  <c r="A54" i="59"/>
  <c r="I53" i="59"/>
  <c r="B53" i="59"/>
  <c r="A53" i="59"/>
  <c r="I52" i="59"/>
  <c r="B52" i="59"/>
  <c r="A52" i="59"/>
  <c r="I51" i="59"/>
  <c r="B51" i="59"/>
  <c r="A51" i="59"/>
  <c r="I50" i="59"/>
  <c r="B50" i="59"/>
  <c r="A50" i="59"/>
  <c r="I49" i="59"/>
  <c r="B49" i="59"/>
  <c r="A49" i="59"/>
  <c r="I48" i="59"/>
  <c r="B48" i="59"/>
  <c r="O48" i="59" s="1"/>
  <c r="A48" i="59"/>
  <c r="I47" i="59"/>
  <c r="B47" i="59"/>
  <c r="O47" i="59" s="1"/>
  <c r="A47" i="59"/>
  <c r="I46" i="59"/>
  <c r="B46" i="59"/>
  <c r="A46" i="59"/>
  <c r="I45" i="59"/>
  <c r="B45" i="59"/>
  <c r="A45" i="59"/>
  <c r="I44" i="59"/>
  <c r="B44" i="59"/>
  <c r="A44" i="59"/>
  <c r="I43" i="59"/>
  <c r="B43" i="59"/>
  <c r="A43" i="59"/>
  <c r="I42" i="59"/>
  <c r="B42" i="59"/>
  <c r="A42" i="59"/>
  <c r="I41" i="59"/>
  <c r="B41" i="59"/>
  <c r="A41" i="59"/>
  <c r="I40" i="59"/>
  <c r="B40" i="59"/>
  <c r="A40" i="59"/>
  <c r="I39" i="59"/>
  <c r="B39" i="59"/>
  <c r="A39" i="59"/>
  <c r="I38" i="59"/>
  <c r="B38" i="59"/>
  <c r="A38" i="59"/>
  <c r="I37" i="59"/>
  <c r="B37" i="59"/>
  <c r="A37" i="59"/>
  <c r="I36" i="59"/>
  <c r="B36" i="59"/>
  <c r="A36" i="59"/>
  <c r="I35" i="59"/>
  <c r="B35" i="59"/>
  <c r="A35" i="59"/>
  <c r="I34" i="59"/>
  <c r="B34" i="59"/>
  <c r="O34" i="59" s="1"/>
  <c r="A34" i="59"/>
  <c r="I33" i="59"/>
  <c r="B33" i="59"/>
  <c r="O33" i="59" s="1"/>
  <c r="A33" i="59"/>
  <c r="I32" i="59"/>
  <c r="B32" i="59"/>
  <c r="O32" i="59" s="1"/>
  <c r="A32" i="59"/>
  <c r="I31" i="59"/>
  <c r="B31" i="59"/>
  <c r="A31" i="59"/>
  <c r="I30" i="59"/>
  <c r="B30" i="59"/>
  <c r="A30" i="59"/>
  <c r="I29" i="59"/>
  <c r="B29" i="59"/>
  <c r="A29" i="59"/>
  <c r="I28" i="59"/>
  <c r="B28" i="59"/>
  <c r="A28" i="59"/>
  <c r="I27" i="59"/>
  <c r="B27" i="59"/>
  <c r="A27" i="59"/>
  <c r="I26" i="59"/>
  <c r="B26" i="59"/>
  <c r="A26" i="59"/>
  <c r="I25" i="59"/>
  <c r="B25" i="59"/>
  <c r="A25" i="59"/>
  <c r="I24" i="59"/>
  <c r="B24" i="59"/>
  <c r="A24" i="59"/>
  <c r="I23" i="59"/>
  <c r="B23" i="59"/>
  <c r="A23" i="59"/>
  <c r="I22" i="59"/>
  <c r="B22" i="59"/>
  <c r="A22" i="59"/>
  <c r="I21" i="59"/>
  <c r="B21" i="59"/>
  <c r="A21" i="59"/>
  <c r="I20" i="59"/>
  <c r="B20" i="59"/>
  <c r="O20" i="59" s="1"/>
  <c r="A20" i="59"/>
  <c r="I19" i="59"/>
  <c r="B19" i="59"/>
  <c r="A19" i="59"/>
  <c r="I18" i="59"/>
  <c r="B18" i="59"/>
  <c r="O18" i="59" s="1"/>
  <c r="A18" i="59"/>
  <c r="I17" i="59"/>
  <c r="B17" i="59"/>
  <c r="A17" i="59"/>
  <c r="I16" i="59"/>
  <c r="B16" i="59"/>
  <c r="A16" i="59"/>
  <c r="I15" i="59"/>
  <c r="B15" i="59"/>
  <c r="O15" i="59" s="1"/>
  <c r="A15" i="59"/>
  <c r="I14" i="59"/>
  <c r="B14" i="59"/>
  <c r="A14" i="59"/>
  <c r="I13" i="59"/>
  <c r="B13" i="59"/>
  <c r="A13" i="59"/>
  <c r="I12" i="59"/>
  <c r="B12" i="59"/>
  <c r="O12" i="59" s="1"/>
  <c r="A12" i="59"/>
  <c r="I11" i="59"/>
  <c r="B11" i="59"/>
  <c r="O11" i="59" s="1"/>
  <c r="A11" i="59"/>
  <c r="I10" i="59"/>
  <c r="B10" i="59"/>
  <c r="O10" i="59" s="1"/>
  <c r="A10" i="59"/>
  <c r="I9" i="59"/>
  <c r="B9" i="59"/>
  <c r="A9" i="59"/>
  <c r="I8" i="59"/>
  <c r="B8" i="59"/>
  <c r="A8" i="59"/>
  <c r="I7" i="59"/>
  <c r="B7" i="59"/>
  <c r="A7" i="59"/>
  <c r="I6" i="59"/>
  <c r="B6" i="59"/>
  <c r="A6" i="59"/>
  <c r="I5" i="59"/>
  <c r="B5" i="59"/>
  <c r="A5" i="59"/>
  <c r="Y2" i="59"/>
  <c r="X2" i="59"/>
  <c r="W2" i="59"/>
  <c r="D5" i="62" l="1"/>
  <c r="P103" i="59"/>
  <c r="P95" i="59"/>
  <c r="P51" i="59"/>
  <c r="P6" i="59"/>
  <c r="P8" i="59"/>
  <c r="P14" i="59"/>
  <c r="P19" i="59"/>
  <c r="P20" i="59"/>
  <c r="P21" i="59"/>
  <c r="P22" i="59"/>
  <c r="P23" i="59"/>
  <c r="P24" i="59"/>
  <c r="P25" i="59"/>
  <c r="P26" i="59"/>
  <c r="P27" i="59"/>
  <c r="P28" i="59"/>
  <c r="P30" i="59"/>
  <c r="P35" i="59"/>
  <c r="P36" i="59"/>
  <c r="P39" i="59"/>
  <c r="P9" i="59"/>
  <c r="P10" i="59"/>
  <c r="P12" i="59"/>
  <c r="P16" i="59"/>
  <c r="P17" i="59"/>
  <c r="P18" i="59"/>
  <c r="P31" i="59"/>
  <c r="P32" i="59"/>
  <c r="P34" i="59"/>
  <c r="P38" i="59"/>
  <c r="P43" i="59"/>
  <c r="P44" i="59"/>
  <c r="P46" i="59"/>
  <c r="P52" i="59"/>
  <c r="P54" i="59"/>
  <c r="P56" i="59"/>
  <c r="P58" i="59"/>
  <c r="P60" i="59"/>
  <c r="P62" i="59"/>
  <c r="P64" i="59"/>
  <c r="P66" i="59"/>
  <c r="P68" i="59"/>
  <c r="P70" i="59"/>
  <c r="P72" i="59"/>
  <c r="P74" i="59"/>
  <c r="P76" i="59"/>
  <c r="P78" i="59"/>
  <c r="P80" i="59"/>
  <c r="P82" i="59"/>
  <c r="P84" i="59"/>
  <c r="P86" i="59"/>
  <c r="P88" i="59"/>
  <c r="P90" i="59"/>
  <c r="P92" i="59"/>
  <c r="P94" i="59"/>
  <c r="P96" i="59"/>
  <c r="P98" i="59"/>
  <c r="P104" i="59"/>
  <c r="P106" i="59"/>
  <c r="P40" i="59"/>
  <c r="P42" i="59"/>
  <c r="P47" i="59"/>
  <c r="P48" i="59"/>
  <c r="P50" i="59"/>
  <c r="O62" i="59"/>
  <c r="O82" i="59"/>
  <c r="O96" i="59"/>
  <c r="P99" i="59"/>
  <c r="P100" i="59"/>
  <c r="P102" i="59"/>
  <c r="P107" i="59"/>
  <c r="P108" i="59"/>
  <c r="P7" i="59"/>
  <c r="P11" i="59"/>
  <c r="P13" i="59"/>
  <c r="P15" i="59"/>
  <c r="O9" i="59"/>
  <c r="O17" i="59"/>
  <c r="P29" i="59"/>
  <c r="P33" i="59"/>
  <c r="P37" i="59"/>
  <c r="P41" i="59"/>
  <c r="P45" i="59"/>
  <c r="P49" i="59"/>
  <c r="P53" i="59"/>
  <c r="P55" i="59"/>
  <c r="P57" i="59"/>
  <c r="P59" i="59"/>
  <c r="P61" i="59"/>
  <c r="P63" i="59"/>
  <c r="P65" i="59"/>
  <c r="P67" i="59"/>
  <c r="P69" i="59"/>
  <c r="P71" i="59"/>
  <c r="P73" i="59"/>
  <c r="P75" i="59"/>
  <c r="P77" i="59"/>
  <c r="P79" i="59"/>
  <c r="P81" i="59"/>
  <c r="P83" i="59"/>
  <c r="P85" i="59"/>
  <c r="P87" i="59"/>
  <c r="P89" i="59"/>
  <c r="P91" i="59"/>
  <c r="P93" i="59"/>
  <c r="P97" i="59"/>
  <c r="P101" i="59"/>
  <c r="P105" i="59"/>
  <c r="P109" i="59"/>
  <c r="P5" i="59"/>
  <c r="I42" i="47"/>
  <c r="G42" i="47"/>
  <c r="G41" i="47"/>
  <c r="E42" i="47"/>
  <c r="C42" i="47"/>
  <c r="I35" i="47"/>
  <c r="G35" i="47"/>
  <c r="E35" i="47"/>
  <c r="C35" i="47"/>
  <c r="C58" i="58"/>
  <c r="B58" i="58"/>
  <c r="A58" i="58"/>
  <c r="C57" i="58"/>
  <c r="B57" i="58"/>
  <c r="A57" i="58"/>
  <c r="C56" i="58"/>
  <c r="B56" i="58"/>
  <c r="A56" i="58"/>
  <c r="C55" i="58"/>
  <c r="B55" i="58"/>
  <c r="A55" i="58"/>
  <c r="C54" i="58"/>
  <c r="B54" i="58"/>
  <c r="A54" i="58"/>
  <c r="C53" i="58"/>
  <c r="B53" i="58"/>
  <c r="A53" i="58"/>
  <c r="C52" i="58"/>
  <c r="B52" i="58"/>
  <c r="A52" i="58"/>
  <c r="C51" i="58"/>
  <c r="B51" i="58"/>
  <c r="A51" i="58"/>
  <c r="C50" i="58"/>
  <c r="B50" i="58"/>
  <c r="A50" i="58"/>
  <c r="C49" i="58"/>
  <c r="B49" i="58"/>
  <c r="A49" i="58"/>
  <c r="C48" i="58"/>
  <c r="B48" i="58"/>
  <c r="A48" i="58"/>
  <c r="C47" i="58"/>
  <c r="B47" i="58"/>
  <c r="A47" i="58"/>
  <c r="C46" i="58"/>
  <c r="B46" i="58"/>
  <c r="A46" i="58"/>
  <c r="C45" i="58"/>
  <c r="B45" i="58"/>
  <c r="A45" i="58"/>
  <c r="C44" i="58"/>
  <c r="B44" i="58"/>
  <c r="A44" i="58"/>
  <c r="C43" i="58"/>
  <c r="B43" i="58"/>
  <c r="A43" i="58"/>
  <c r="C42" i="58"/>
  <c r="B42" i="58"/>
  <c r="A42" i="58"/>
  <c r="C41" i="58"/>
  <c r="B41" i="58"/>
  <c r="A41" i="58"/>
  <c r="C40" i="58"/>
  <c r="B40" i="58"/>
  <c r="A40" i="58"/>
  <c r="C39" i="58"/>
  <c r="B39" i="58"/>
  <c r="A39" i="58"/>
  <c r="C38" i="58"/>
  <c r="B38" i="58"/>
  <c r="A38" i="58"/>
  <c r="C37" i="58"/>
  <c r="B37" i="58"/>
  <c r="A37" i="58"/>
  <c r="C36" i="58"/>
  <c r="B36" i="58"/>
  <c r="A36" i="58"/>
  <c r="C35" i="58"/>
  <c r="B35" i="58"/>
  <c r="A35" i="58"/>
  <c r="C34" i="58"/>
  <c r="B34" i="58"/>
  <c r="A34" i="58"/>
  <c r="C33" i="58"/>
  <c r="B33" i="58"/>
  <c r="A33" i="58"/>
  <c r="C32" i="58"/>
  <c r="B32" i="58"/>
  <c r="A32" i="58"/>
  <c r="C31" i="58"/>
  <c r="B31" i="58"/>
  <c r="A31" i="58"/>
  <c r="C30" i="58"/>
  <c r="B30" i="58"/>
  <c r="A30" i="58"/>
  <c r="C29" i="58"/>
  <c r="B29" i="58"/>
  <c r="A29" i="58"/>
  <c r="C28" i="58"/>
  <c r="B28" i="58"/>
  <c r="A28" i="58"/>
  <c r="C27" i="58"/>
  <c r="B27" i="58"/>
  <c r="A27" i="58"/>
  <c r="C26" i="58"/>
  <c r="B26" i="58"/>
  <c r="A26" i="58"/>
  <c r="C25" i="58"/>
  <c r="B25" i="58"/>
  <c r="A25" i="58"/>
  <c r="C24" i="58"/>
  <c r="B24" i="58"/>
  <c r="A24" i="58"/>
  <c r="C23" i="58"/>
  <c r="B23" i="58"/>
  <c r="A23" i="58"/>
  <c r="C22" i="58"/>
  <c r="B22" i="58"/>
  <c r="A22" i="58"/>
  <c r="C21" i="58"/>
  <c r="B21" i="58"/>
  <c r="A21" i="58"/>
  <c r="C20" i="58"/>
  <c r="B20" i="58"/>
  <c r="A20" i="58"/>
  <c r="C19" i="58"/>
  <c r="B19" i="58"/>
  <c r="A19" i="58"/>
  <c r="C18" i="58"/>
  <c r="B18" i="58"/>
  <c r="A18" i="58"/>
  <c r="C17" i="58"/>
  <c r="B17" i="58"/>
  <c r="A17" i="58"/>
  <c r="C16" i="58"/>
  <c r="B16" i="58"/>
  <c r="A16" i="58"/>
  <c r="C15" i="58"/>
  <c r="B15" i="58"/>
  <c r="A15" i="58"/>
  <c r="C14" i="58"/>
  <c r="B14" i="58"/>
  <c r="A14" i="58"/>
  <c r="C13" i="58"/>
  <c r="B13" i="58"/>
  <c r="A13" i="58"/>
  <c r="C12" i="58"/>
  <c r="B12" i="58"/>
  <c r="A12" i="58"/>
  <c r="C11" i="58"/>
  <c r="B11" i="58"/>
  <c r="A11" i="58"/>
  <c r="C10" i="58"/>
  <c r="B10" i="58"/>
  <c r="A10" i="58"/>
  <c r="C9" i="58"/>
  <c r="B9" i="58"/>
  <c r="A9" i="58"/>
  <c r="C8" i="58"/>
  <c r="B8" i="58"/>
  <c r="A8" i="58"/>
  <c r="C7" i="58"/>
  <c r="B7" i="58"/>
  <c r="A7" i="58"/>
  <c r="C6" i="58"/>
  <c r="B6" i="58"/>
  <c r="A6" i="58"/>
  <c r="C5" i="58"/>
  <c r="B5" i="58"/>
  <c r="A5" i="58"/>
  <c r="C4" i="58"/>
  <c r="B4" i="58"/>
  <c r="A4" i="58"/>
  <c r="C3" i="58"/>
  <c r="B3" i="58"/>
  <c r="A3" i="58"/>
  <c r="D32" i="74" l="1"/>
  <c r="O35" i="63"/>
  <c r="E32" i="74"/>
  <c r="P32" i="74"/>
  <c r="T35" i="63"/>
  <c r="C35" i="63"/>
  <c r="D39" i="74"/>
  <c r="O42" i="63"/>
  <c r="M39" i="74"/>
  <c r="U42" i="63"/>
  <c r="M32" i="74"/>
  <c r="U35" i="63"/>
  <c r="M38" i="74"/>
  <c r="U41" i="63"/>
  <c r="P39" i="74"/>
  <c r="E39" i="74"/>
  <c r="C42" i="63"/>
  <c r="T42" i="63"/>
  <c r="S42" i="63" s="1"/>
  <c r="J16" i="57"/>
  <c r="J15" i="57"/>
  <c r="J13" i="57"/>
  <c r="J12" i="57"/>
  <c r="J11" i="57"/>
  <c r="J10" i="57"/>
  <c r="J9" i="57"/>
  <c r="J8" i="57"/>
  <c r="J7" i="57"/>
  <c r="J6" i="57"/>
  <c r="J4" i="57"/>
  <c r="J3" i="57"/>
  <c r="M42" i="63" l="1"/>
  <c r="D42" i="63"/>
  <c r="S35" i="63"/>
  <c r="G96" i="52"/>
  <c r="E96" i="52"/>
  <c r="C96" i="52"/>
  <c r="I60" i="54"/>
  <c r="G60" i="54"/>
  <c r="E60" i="54"/>
  <c r="C60" i="54"/>
  <c r="I59" i="54"/>
  <c r="G59" i="54"/>
  <c r="E59" i="54"/>
  <c r="C59" i="54"/>
  <c r="I58" i="54"/>
  <c r="G58" i="54"/>
  <c r="E58" i="54"/>
  <c r="C58" i="54"/>
  <c r="I57" i="54"/>
  <c r="G57" i="54"/>
  <c r="E57" i="54"/>
  <c r="C57" i="54"/>
  <c r="I56" i="54"/>
  <c r="G56" i="54"/>
  <c r="E56" i="54"/>
  <c r="C56" i="54"/>
  <c r="I55" i="54"/>
  <c r="G55" i="54"/>
  <c r="E55" i="54"/>
  <c r="C55" i="54"/>
  <c r="I54" i="54"/>
  <c r="G54" i="54"/>
  <c r="E54" i="54"/>
  <c r="C54" i="54"/>
  <c r="I53" i="54"/>
  <c r="G53" i="54"/>
  <c r="E53" i="54"/>
  <c r="C53" i="54"/>
  <c r="I52" i="54"/>
  <c r="G52" i="54"/>
  <c r="E52" i="54"/>
  <c r="C52" i="54"/>
  <c r="I51" i="54"/>
  <c r="G51" i="54"/>
  <c r="E51" i="54"/>
  <c r="C51" i="54"/>
  <c r="I50" i="54"/>
  <c r="G50" i="54"/>
  <c r="E50" i="54"/>
  <c r="C50" i="54"/>
  <c r="I49" i="54"/>
  <c r="G49" i="54"/>
  <c r="E49" i="54"/>
  <c r="C49" i="54"/>
  <c r="I48" i="54"/>
  <c r="G48" i="54"/>
  <c r="E48" i="54"/>
  <c r="C48" i="54"/>
  <c r="I47" i="54"/>
  <c r="G47" i="54"/>
  <c r="E47" i="54"/>
  <c r="C47" i="54"/>
  <c r="I46" i="54"/>
  <c r="G46" i="54"/>
  <c r="E46" i="54"/>
  <c r="C46" i="54"/>
  <c r="I45" i="54"/>
  <c r="G45" i="54"/>
  <c r="E45" i="54"/>
  <c r="C45" i="54"/>
  <c r="I44" i="54"/>
  <c r="G44" i="54"/>
  <c r="E44" i="54"/>
  <c r="C44" i="54"/>
  <c r="I43" i="54"/>
  <c r="G43" i="54"/>
  <c r="E43" i="54"/>
  <c r="C43" i="54"/>
  <c r="I42" i="54"/>
  <c r="G42" i="54"/>
  <c r="E42" i="54"/>
  <c r="C42" i="54"/>
  <c r="I41" i="54"/>
  <c r="G41" i="54"/>
  <c r="E41" i="54"/>
  <c r="C41" i="54"/>
  <c r="I40" i="54"/>
  <c r="G40" i="54"/>
  <c r="E40" i="54"/>
  <c r="C40" i="54"/>
  <c r="I39" i="54"/>
  <c r="G39" i="54"/>
  <c r="E39" i="54"/>
  <c r="C39" i="54"/>
  <c r="I38" i="54"/>
  <c r="G38" i="54"/>
  <c r="E38" i="54"/>
  <c r="C38" i="54"/>
  <c r="I37" i="54"/>
  <c r="G37" i="54"/>
  <c r="E37" i="54"/>
  <c r="C37" i="54"/>
  <c r="I36" i="54"/>
  <c r="G36" i="54"/>
  <c r="E36" i="54"/>
  <c r="C36" i="54"/>
  <c r="I35" i="54"/>
  <c r="G35" i="54"/>
  <c r="E35" i="54"/>
  <c r="C35" i="54"/>
  <c r="I34" i="54"/>
  <c r="G34" i="54"/>
  <c r="E34" i="54"/>
  <c r="C34" i="54"/>
  <c r="I33" i="54"/>
  <c r="G33" i="54"/>
  <c r="E33" i="54"/>
  <c r="C33" i="54"/>
  <c r="I32" i="54"/>
  <c r="G32" i="54"/>
  <c r="E32" i="54"/>
  <c r="C32" i="54"/>
  <c r="I31" i="54"/>
  <c r="G31" i="54"/>
  <c r="E31" i="54"/>
  <c r="C31" i="54"/>
  <c r="I30" i="54"/>
  <c r="G30" i="54"/>
  <c r="E30" i="54"/>
  <c r="C30" i="54"/>
  <c r="I29" i="54"/>
  <c r="G29" i="54"/>
  <c r="E29" i="54"/>
  <c r="C29" i="54"/>
  <c r="I28" i="54"/>
  <c r="G28" i="54"/>
  <c r="E28" i="54"/>
  <c r="C28" i="54"/>
  <c r="I27" i="54"/>
  <c r="G27" i="54"/>
  <c r="E27" i="54"/>
  <c r="C27" i="54"/>
  <c r="I26" i="54"/>
  <c r="G26" i="54"/>
  <c r="E26" i="54"/>
  <c r="C26" i="54"/>
  <c r="I25" i="54"/>
  <c r="G25" i="54"/>
  <c r="E25" i="54"/>
  <c r="C25" i="54"/>
  <c r="I24" i="54"/>
  <c r="G24" i="54"/>
  <c r="E24" i="54"/>
  <c r="C24" i="54"/>
  <c r="I23" i="54"/>
  <c r="G23" i="54"/>
  <c r="E23" i="54"/>
  <c r="C23" i="54"/>
  <c r="I22" i="54"/>
  <c r="G22" i="54"/>
  <c r="E22" i="54"/>
  <c r="C22" i="54"/>
  <c r="I21" i="54"/>
  <c r="G21" i="54"/>
  <c r="E21" i="54"/>
  <c r="C21" i="54"/>
  <c r="I20" i="54"/>
  <c r="G20" i="54"/>
  <c r="E20" i="54"/>
  <c r="C20" i="54"/>
  <c r="I19" i="54"/>
  <c r="G19" i="54"/>
  <c r="E19" i="54"/>
  <c r="C19" i="54"/>
  <c r="I18" i="54"/>
  <c r="G18" i="54"/>
  <c r="E18" i="54"/>
  <c r="C18" i="54"/>
  <c r="I17" i="54"/>
  <c r="G17" i="54"/>
  <c r="E17" i="54"/>
  <c r="C17" i="54"/>
  <c r="I16" i="54"/>
  <c r="G16" i="54"/>
  <c r="E16" i="54"/>
  <c r="C16" i="54"/>
  <c r="I15" i="54"/>
  <c r="G15" i="54"/>
  <c r="E15" i="54"/>
  <c r="C15" i="54"/>
  <c r="I14" i="54"/>
  <c r="G14" i="54"/>
  <c r="E14" i="54"/>
  <c r="C14" i="54"/>
  <c r="I13" i="54"/>
  <c r="G13" i="54"/>
  <c r="E13" i="54"/>
  <c r="C13" i="54"/>
  <c r="I12" i="54"/>
  <c r="G12" i="54"/>
  <c r="E12" i="54"/>
  <c r="C12" i="54"/>
  <c r="I11" i="54"/>
  <c r="G11" i="54"/>
  <c r="E11" i="54"/>
  <c r="C11" i="54"/>
  <c r="I10" i="54"/>
  <c r="G10" i="54"/>
  <c r="E10" i="54"/>
  <c r="C10" i="54"/>
  <c r="I9" i="54"/>
  <c r="G9" i="54"/>
  <c r="E9" i="54"/>
  <c r="C9" i="54"/>
  <c r="I8" i="54"/>
  <c r="G8" i="54"/>
  <c r="E8" i="54"/>
  <c r="C8" i="54"/>
  <c r="I7" i="54"/>
  <c r="G7" i="54"/>
  <c r="E7" i="54"/>
  <c r="C7" i="54"/>
  <c r="I6" i="54"/>
  <c r="G6" i="54"/>
  <c r="E6" i="54"/>
  <c r="C6" i="54"/>
  <c r="D30" i="53"/>
  <c r="E5" i="54" s="1"/>
  <c r="I5" i="54"/>
  <c r="G5" i="54"/>
  <c r="K60" i="54"/>
  <c r="A60" i="54"/>
  <c r="A59" i="54"/>
  <c r="A58" i="54"/>
  <c r="A57" i="54"/>
  <c r="A56" i="54"/>
  <c r="A55" i="54"/>
  <c r="A54" i="54"/>
  <c r="A53" i="54"/>
  <c r="A52" i="54"/>
  <c r="A51" i="54"/>
  <c r="A50" i="54"/>
  <c r="A49" i="54"/>
  <c r="A48" i="54"/>
  <c r="A47" i="54"/>
  <c r="A46" i="54"/>
  <c r="A45" i="54"/>
  <c r="A44" i="54"/>
  <c r="A43" i="54"/>
  <c r="A42" i="54"/>
  <c r="A41" i="54"/>
  <c r="A40" i="54"/>
  <c r="A39" i="54"/>
  <c r="A38" i="54"/>
  <c r="A36" i="54"/>
  <c r="A35" i="54"/>
  <c r="A34" i="54"/>
  <c r="A33" i="54"/>
  <c r="A32" i="54"/>
  <c r="A31" i="54"/>
  <c r="A30" i="54"/>
  <c r="A29" i="54"/>
  <c r="A27" i="54"/>
  <c r="A26" i="54"/>
  <c r="A25" i="54"/>
  <c r="A24" i="54"/>
  <c r="A23" i="54"/>
  <c r="A22" i="54"/>
  <c r="K21" i="54"/>
  <c r="A21" i="54"/>
  <c r="A20" i="54"/>
  <c r="A19" i="54"/>
  <c r="K18" i="54"/>
  <c r="A18" i="54"/>
  <c r="A17" i="54"/>
  <c r="A16" i="54"/>
  <c r="A15" i="54"/>
  <c r="A14" i="54"/>
  <c r="K13" i="54"/>
  <c r="A13" i="54"/>
  <c r="K12" i="54"/>
  <c r="A12" i="54"/>
  <c r="A11" i="54"/>
  <c r="A10" i="54"/>
  <c r="K9" i="54"/>
  <c r="A9" i="54"/>
  <c r="K8" i="54"/>
  <c r="A8" i="54"/>
  <c r="K7" i="54"/>
  <c r="A7" i="54"/>
  <c r="A6" i="54"/>
  <c r="C5" i="54"/>
  <c r="A5" i="54"/>
  <c r="U4" i="54"/>
  <c r="T4" i="54"/>
  <c r="S4" i="54"/>
  <c r="R4" i="54"/>
  <c r="Q4" i="54"/>
  <c r="P4" i="54"/>
  <c r="O4" i="54"/>
  <c r="N4" i="54"/>
  <c r="G12" i="52"/>
  <c r="E12" i="52"/>
  <c r="C12" i="52"/>
  <c r="M9" i="70" l="1"/>
  <c r="E9" i="70"/>
  <c r="C12" i="65"/>
  <c r="D93" i="70"/>
  <c r="O96" i="65"/>
  <c r="D9" i="70"/>
  <c r="O12" i="65"/>
  <c r="M93" i="70"/>
  <c r="E93" i="70"/>
  <c r="C96" i="65"/>
  <c r="P2" i="68"/>
  <c r="E2" i="68"/>
  <c r="T5" i="66"/>
  <c r="C5" i="66"/>
  <c r="F3" i="58"/>
  <c r="M3" i="68"/>
  <c r="U6" i="66"/>
  <c r="E4" i="58"/>
  <c r="M4" i="68"/>
  <c r="U7" i="66"/>
  <c r="E5" i="58"/>
  <c r="M5" i="68"/>
  <c r="U8" i="66"/>
  <c r="E6" i="58"/>
  <c r="M6" i="68"/>
  <c r="U9" i="66"/>
  <c r="E7" i="58"/>
  <c r="M7" i="68"/>
  <c r="U10" i="66"/>
  <c r="E8" i="58"/>
  <c r="K11" i="54"/>
  <c r="U11" i="66"/>
  <c r="M8" i="68"/>
  <c r="E9" i="58"/>
  <c r="M9" i="68"/>
  <c r="U12" i="66"/>
  <c r="E10" i="58"/>
  <c r="M10" i="68"/>
  <c r="U13" i="66"/>
  <c r="E11" i="58"/>
  <c r="M11" i="68"/>
  <c r="U14" i="66"/>
  <c r="E12" i="58"/>
  <c r="U15" i="66"/>
  <c r="M12" i="68"/>
  <c r="E13" i="58"/>
  <c r="M13" i="68"/>
  <c r="U16" i="66"/>
  <c r="E14" i="58"/>
  <c r="K17" i="54"/>
  <c r="M14" i="68"/>
  <c r="U17" i="66"/>
  <c r="E15" i="58"/>
  <c r="M15" i="68"/>
  <c r="U18" i="66"/>
  <c r="E16" i="58"/>
  <c r="K19" i="54"/>
  <c r="M16" i="68"/>
  <c r="U19" i="66"/>
  <c r="E17" i="58"/>
  <c r="M17" i="68"/>
  <c r="U20" i="66"/>
  <c r="E18" i="58"/>
  <c r="M18" i="68"/>
  <c r="U21" i="66"/>
  <c r="E19" i="58"/>
  <c r="M19" i="68"/>
  <c r="U22" i="66"/>
  <c r="E20" i="58"/>
  <c r="K23" i="54"/>
  <c r="M20" i="68"/>
  <c r="U23" i="66"/>
  <c r="E21" i="58"/>
  <c r="M21" i="68"/>
  <c r="U24" i="66"/>
  <c r="E22" i="58"/>
  <c r="M22" i="68"/>
  <c r="U25" i="66"/>
  <c r="E23" i="58"/>
  <c r="M23" i="68"/>
  <c r="U26" i="66"/>
  <c r="E24" i="58"/>
  <c r="M24" i="68"/>
  <c r="U27" i="66"/>
  <c r="E25" i="58"/>
  <c r="K28" i="54"/>
  <c r="M25" i="68"/>
  <c r="U28" i="66"/>
  <c r="E26" i="58"/>
  <c r="M26" i="68"/>
  <c r="U29" i="66"/>
  <c r="E27" i="58"/>
  <c r="M27" i="68"/>
  <c r="U30" i="66"/>
  <c r="E28" i="58"/>
  <c r="M28" i="68"/>
  <c r="U31" i="66"/>
  <c r="E29" i="58"/>
  <c r="M29" i="68"/>
  <c r="U32" i="66"/>
  <c r="E30" i="58"/>
  <c r="M30" i="68"/>
  <c r="U33" i="66"/>
  <c r="E31" i="58"/>
  <c r="M31" i="68"/>
  <c r="U34" i="66"/>
  <c r="E32" i="58"/>
  <c r="M32" i="68"/>
  <c r="U35" i="66"/>
  <c r="E33" i="58"/>
  <c r="M33" i="68"/>
  <c r="U36" i="66"/>
  <c r="E34" i="58"/>
  <c r="K37" i="54"/>
  <c r="M34" i="68"/>
  <c r="U37" i="66"/>
  <c r="E35" i="58"/>
  <c r="M35" i="68"/>
  <c r="U38" i="66"/>
  <c r="E36" i="58"/>
  <c r="M36" i="68"/>
  <c r="U39" i="66"/>
  <c r="E37" i="58"/>
  <c r="M37" i="68"/>
  <c r="U40" i="66"/>
  <c r="E38" i="58"/>
  <c r="M38" i="68"/>
  <c r="U41" i="66"/>
  <c r="E39" i="58"/>
  <c r="K42" i="54"/>
  <c r="M39" i="68"/>
  <c r="U42" i="66"/>
  <c r="E40" i="58"/>
  <c r="M40" i="68"/>
  <c r="U43" i="66"/>
  <c r="E41" i="58"/>
  <c r="M41" i="68"/>
  <c r="U44" i="66"/>
  <c r="E42" i="58"/>
  <c r="K45" i="54"/>
  <c r="M42" i="68"/>
  <c r="U45" i="66"/>
  <c r="E43" i="58"/>
  <c r="K46" i="54"/>
  <c r="M43" i="68"/>
  <c r="U46" i="66"/>
  <c r="E44" i="58"/>
  <c r="M44" i="68"/>
  <c r="U47" i="66"/>
  <c r="E45" i="58"/>
  <c r="M45" i="68"/>
  <c r="U48" i="66"/>
  <c r="E46" i="58"/>
  <c r="M46" i="68"/>
  <c r="U49" i="66"/>
  <c r="E47" i="58"/>
  <c r="M47" i="68"/>
  <c r="U50" i="66"/>
  <c r="E48" i="58"/>
  <c r="M48" i="68"/>
  <c r="U51" i="66"/>
  <c r="E49" i="58"/>
  <c r="M49" i="68"/>
  <c r="U52" i="66"/>
  <c r="E50" i="58"/>
  <c r="M50" i="68"/>
  <c r="U53" i="66"/>
  <c r="E51" i="58"/>
  <c r="M51" i="68"/>
  <c r="U54" i="66"/>
  <c r="E52" i="58"/>
  <c r="M52" i="68"/>
  <c r="U55" i="66"/>
  <c r="E53" i="58"/>
  <c r="M53" i="68"/>
  <c r="U56" i="66"/>
  <c r="E54" i="58"/>
  <c r="M54" i="68"/>
  <c r="U57" i="66"/>
  <c r="E55" i="58"/>
  <c r="M55" i="68"/>
  <c r="U58" i="66"/>
  <c r="E56" i="58"/>
  <c r="M56" i="68"/>
  <c r="U59" i="66"/>
  <c r="E57" i="58"/>
  <c r="M57" i="68"/>
  <c r="U60" i="66"/>
  <c r="E58" i="58"/>
  <c r="K36" i="54"/>
  <c r="K48" i="54"/>
  <c r="K49" i="54"/>
  <c r="K50" i="54"/>
  <c r="K51" i="54"/>
  <c r="K52" i="54"/>
  <c r="K53" i="54"/>
  <c r="K54" i="54"/>
  <c r="K55" i="54"/>
  <c r="K56" i="54"/>
  <c r="K57" i="54"/>
  <c r="K58" i="54"/>
  <c r="M2" i="68"/>
  <c r="U5" i="66"/>
  <c r="E3" i="58"/>
  <c r="D2" i="68"/>
  <c r="O5" i="66"/>
  <c r="D3" i="68"/>
  <c r="O6" i="66"/>
  <c r="E3" i="68"/>
  <c r="T6" i="66"/>
  <c r="S6" i="66" s="1"/>
  <c r="C6" i="66"/>
  <c r="P3" i="68"/>
  <c r="F4" i="58"/>
  <c r="D4" i="68"/>
  <c r="O7" i="66"/>
  <c r="P4" i="68"/>
  <c r="E4" i="68"/>
  <c r="C7" i="66"/>
  <c r="T7" i="66"/>
  <c r="F5" i="58"/>
  <c r="D5" i="68"/>
  <c r="O8" i="66"/>
  <c r="E5" i="68"/>
  <c r="P5" i="68"/>
  <c r="T8" i="66"/>
  <c r="S8" i="66" s="1"/>
  <c r="C8" i="66"/>
  <c r="F6" i="58"/>
  <c r="D6" i="68"/>
  <c r="O9" i="66"/>
  <c r="P6" i="68"/>
  <c r="E6" i="68"/>
  <c r="T9" i="66"/>
  <c r="S9" i="66" s="1"/>
  <c r="C9" i="66"/>
  <c r="F7" i="58"/>
  <c r="D7" i="68"/>
  <c r="O10" i="66"/>
  <c r="E7" i="68"/>
  <c r="T10" i="66"/>
  <c r="S10" i="66" s="1"/>
  <c r="C10" i="66"/>
  <c r="P7" i="68"/>
  <c r="F8" i="58"/>
  <c r="D8" i="68"/>
  <c r="O11" i="66"/>
  <c r="P8" i="68"/>
  <c r="C11" i="66"/>
  <c r="E8" i="68"/>
  <c r="T11" i="66"/>
  <c r="F9" i="58"/>
  <c r="D9" i="68"/>
  <c r="O12" i="66"/>
  <c r="E9" i="68"/>
  <c r="T12" i="66"/>
  <c r="S12" i="66" s="1"/>
  <c r="C12" i="66"/>
  <c r="P9" i="68"/>
  <c r="F10" i="58"/>
  <c r="D10" i="68"/>
  <c r="O13" i="66"/>
  <c r="P10" i="68"/>
  <c r="T13" i="66"/>
  <c r="S13" i="66" s="1"/>
  <c r="E10" i="68"/>
  <c r="C13" i="66"/>
  <c r="F11" i="58"/>
  <c r="D11" i="68"/>
  <c r="O14" i="66"/>
  <c r="E11" i="68"/>
  <c r="T14" i="66"/>
  <c r="S14" i="66" s="1"/>
  <c r="C14" i="66"/>
  <c r="P11" i="68"/>
  <c r="F12" i="58"/>
  <c r="D12" i="68"/>
  <c r="O15" i="66"/>
  <c r="P12" i="68"/>
  <c r="C15" i="66"/>
  <c r="E12" i="68"/>
  <c r="T15" i="66"/>
  <c r="F13" i="58"/>
  <c r="D13" i="68"/>
  <c r="O16" i="66"/>
  <c r="E13" i="68"/>
  <c r="P13" i="68"/>
  <c r="T16" i="66"/>
  <c r="C16" i="66"/>
  <c r="F14" i="58"/>
  <c r="D14" i="68"/>
  <c r="O17" i="66"/>
  <c r="P14" i="68"/>
  <c r="T17" i="66"/>
  <c r="E14" i="68"/>
  <c r="C17" i="66"/>
  <c r="F15" i="58"/>
  <c r="D15" i="68"/>
  <c r="O18" i="66"/>
  <c r="P15" i="68"/>
  <c r="E15" i="68"/>
  <c r="T18" i="66"/>
  <c r="S18" i="66" s="1"/>
  <c r="C18" i="66"/>
  <c r="F16" i="58"/>
  <c r="O19" i="66"/>
  <c r="D16" i="68"/>
  <c r="E16" i="68"/>
  <c r="C19" i="66"/>
  <c r="P16" i="68"/>
  <c r="T19" i="66"/>
  <c r="S19" i="66" s="1"/>
  <c r="F17" i="58"/>
  <c r="D17" i="68"/>
  <c r="O20" i="66"/>
  <c r="P17" i="68"/>
  <c r="E17" i="68"/>
  <c r="T20" i="66"/>
  <c r="C20" i="66"/>
  <c r="F18" i="58"/>
  <c r="D18" i="68"/>
  <c r="O21" i="66"/>
  <c r="E18" i="68"/>
  <c r="T21" i="66"/>
  <c r="S21" i="66" s="1"/>
  <c r="P18" i="68"/>
  <c r="C21" i="66"/>
  <c r="F19" i="58"/>
  <c r="D19" i="68"/>
  <c r="O22" i="66"/>
  <c r="P19" i="68"/>
  <c r="E19" i="68"/>
  <c r="T22" i="66"/>
  <c r="C22" i="66"/>
  <c r="F20" i="58"/>
  <c r="O23" i="66"/>
  <c r="D20" i="68"/>
  <c r="E20" i="68"/>
  <c r="C23" i="66"/>
  <c r="T23" i="66"/>
  <c r="S23" i="66" s="1"/>
  <c r="P20" i="68"/>
  <c r="F21" i="58"/>
  <c r="D21" i="68"/>
  <c r="O24" i="66"/>
  <c r="P21" i="68"/>
  <c r="E21" i="68"/>
  <c r="T24" i="66"/>
  <c r="S24" i="66" s="1"/>
  <c r="C24" i="66"/>
  <c r="F22" i="58"/>
  <c r="O25" i="66"/>
  <c r="D22" i="68"/>
  <c r="E22" i="68"/>
  <c r="T25" i="66"/>
  <c r="C25" i="66"/>
  <c r="P22" i="68"/>
  <c r="F23" i="58"/>
  <c r="D23" i="68"/>
  <c r="O26" i="66"/>
  <c r="P23" i="68"/>
  <c r="E23" i="68"/>
  <c r="T26" i="66"/>
  <c r="S26" i="66" s="1"/>
  <c r="C26" i="66"/>
  <c r="F24" i="58"/>
  <c r="D24" i="68"/>
  <c r="O27" i="66"/>
  <c r="E24" i="68"/>
  <c r="C27" i="66"/>
  <c r="P24" i="68"/>
  <c r="T27" i="66"/>
  <c r="F25" i="58"/>
  <c r="D25" i="68"/>
  <c r="O28" i="66"/>
  <c r="P25" i="68"/>
  <c r="E25" i="68"/>
  <c r="T28" i="66"/>
  <c r="C28" i="66"/>
  <c r="F26" i="58"/>
  <c r="D26" i="68"/>
  <c r="O29" i="66"/>
  <c r="E26" i="68"/>
  <c r="T29" i="66"/>
  <c r="S29" i="66" s="1"/>
  <c r="P26" i="68"/>
  <c r="C29" i="66"/>
  <c r="F27" i="58"/>
  <c r="D27" i="68"/>
  <c r="O30" i="66"/>
  <c r="P27" i="68"/>
  <c r="E27" i="68"/>
  <c r="T30" i="66"/>
  <c r="C30" i="66"/>
  <c r="F28" i="58"/>
  <c r="O31" i="66"/>
  <c r="D28" i="68"/>
  <c r="E28" i="68"/>
  <c r="C31" i="66"/>
  <c r="T31" i="66"/>
  <c r="S31" i="66" s="1"/>
  <c r="P28" i="68"/>
  <c r="F29" i="58"/>
  <c r="D29" i="68"/>
  <c r="O32" i="66"/>
  <c r="P29" i="68"/>
  <c r="E29" i="68"/>
  <c r="T32" i="66"/>
  <c r="C32" i="66"/>
  <c r="F30" i="58"/>
  <c r="O33" i="66"/>
  <c r="D30" i="68"/>
  <c r="E30" i="68"/>
  <c r="T33" i="66"/>
  <c r="S33" i="66" s="1"/>
  <c r="C33" i="66"/>
  <c r="P30" i="68"/>
  <c r="F31" i="58"/>
  <c r="D31" i="68"/>
  <c r="O34" i="66"/>
  <c r="P31" i="68"/>
  <c r="E31" i="68"/>
  <c r="T34" i="66"/>
  <c r="C34" i="66"/>
  <c r="F32" i="58"/>
  <c r="D32" i="68"/>
  <c r="O35" i="66"/>
  <c r="E32" i="68"/>
  <c r="C35" i="66"/>
  <c r="P32" i="68"/>
  <c r="T35" i="66"/>
  <c r="S35" i="66" s="1"/>
  <c r="F33" i="58"/>
  <c r="D33" i="68"/>
  <c r="O36" i="66"/>
  <c r="P33" i="68"/>
  <c r="E33" i="68"/>
  <c r="T36" i="66"/>
  <c r="C36" i="66"/>
  <c r="F34" i="58"/>
  <c r="D34" i="68"/>
  <c r="O37" i="66"/>
  <c r="E34" i="68"/>
  <c r="T37" i="66"/>
  <c r="P34" i="68"/>
  <c r="C37" i="66"/>
  <c r="F35" i="58"/>
  <c r="D35" i="68"/>
  <c r="O38" i="66"/>
  <c r="P35" i="68"/>
  <c r="E35" i="68"/>
  <c r="T38" i="66"/>
  <c r="S38" i="66" s="1"/>
  <c r="C38" i="66"/>
  <c r="F36" i="58"/>
  <c r="O39" i="66"/>
  <c r="D36" i="68"/>
  <c r="E36" i="68"/>
  <c r="C39" i="66"/>
  <c r="T39" i="66"/>
  <c r="S39" i="66" s="1"/>
  <c r="P36" i="68"/>
  <c r="F37" i="58"/>
  <c r="D37" i="68"/>
  <c r="O40" i="66"/>
  <c r="P37" i="68"/>
  <c r="E37" i="68"/>
  <c r="T40" i="66"/>
  <c r="S40" i="66" s="1"/>
  <c r="C40" i="66"/>
  <c r="F38" i="58"/>
  <c r="O41" i="66"/>
  <c r="D38" i="68"/>
  <c r="E38" i="68"/>
  <c r="T41" i="66"/>
  <c r="C41" i="66"/>
  <c r="P38" i="68"/>
  <c r="F39" i="58"/>
  <c r="D39" i="68"/>
  <c r="O42" i="66"/>
  <c r="P39" i="68"/>
  <c r="E39" i="68"/>
  <c r="T42" i="66"/>
  <c r="C42" i="66"/>
  <c r="F40" i="58"/>
  <c r="D40" i="68"/>
  <c r="O43" i="66"/>
  <c r="E40" i="68"/>
  <c r="C43" i="66"/>
  <c r="P40" i="68"/>
  <c r="T43" i="66"/>
  <c r="S43" i="66" s="1"/>
  <c r="F41" i="58"/>
  <c r="D41" i="68"/>
  <c r="O44" i="66"/>
  <c r="P41" i="68"/>
  <c r="E41" i="68"/>
  <c r="T44" i="66"/>
  <c r="C44" i="66"/>
  <c r="F42" i="58"/>
  <c r="D42" i="68"/>
  <c r="O45" i="66"/>
  <c r="E42" i="68"/>
  <c r="T45" i="66"/>
  <c r="P42" i="68"/>
  <c r="C45" i="66"/>
  <c r="F43" i="58"/>
  <c r="D43" i="68"/>
  <c r="O46" i="66"/>
  <c r="P43" i="68"/>
  <c r="E43" i="68"/>
  <c r="T46" i="66"/>
  <c r="C46" i="66"/>
  <c r="F44" i="58"/>
  <c r="D44" i="68"/>
  <c r="O47" i="66"/>
  <c r="E44" i="68"/>
  <c r="C47" i="66"/>
  <c r="T47" i="66"/>
  <c r="S47" i="66" s="1"/>
  <c r="P44" i="68"/>
  <c r="F45" i="58"/>
  <c r="D45" i="68"/>
  <c r="O48" i="66"/>
  <c r="P45" i="68"/>
  <c r="E45" i="68"/>
  <c r="T48" i="66"/>
  <c r="C48" i="66"/>
  <c r="F46" i="58"/>
  <c r="D46" i="68"/>
  <c r="O49" i="66"/>
  <c r="E46" i="68"/>
  <c r="T49" i="66"/>
  <c r="S49" i="66" s="1"/>
  <c r="C49" i="66"/>
  <c r="P46" i="68"/>
  <c r="F47" i="58"/>
  <c r="D47" i="68"/>
  <c r="O50" i="66"/>
  <c r="P47" i="68"/>
  <c r="E47" i="68"/>
  <c r="T50" i="66"/>
  <c r="C50" i="66"/>
  <c r="F48" i="58"/>
  <c r="D48" i="68"/>
  <c r="O51" i="66"/>
  <c r="E48" i="68"/>
  <c r="C51" i="66"/>
  <c r="P48" i="68"/>
  <c r="T51" i="66"/>
  <c r="S51" i="66" s="1"/>
  <c r="F49" i="58"/>
  <c r="D49" i="68"/>
  <c r="O52" i="66"/>
  <c r="P49" i="68"/>
  <c r="E49" i="68"/>
  <c r="T52" i="66"/>
  <c r="C52" i="66"/>
  <c r="F50" i="58"/>
  <c r="D50" i="68"/>
  <c r="O53" i="66"/>
  <c r="E50" i="68"/>
  <c r="T53" i="66"/>
  <c r="S53" i="66" s="1"/>
  <c r="P50" i="68"/>
  <c r="C53" i="66"/>
  <c r="F51" i="58"/>
  <c r="D51" i="68"/>
  <c r="O54" i="66"/>
  <c r="P51" i="68"/>
  <c r="E51" i="68"/>
  <c r="T54" i="66"/>
  <c r="C54" i="66"/>
  <c r="F52" i="58"/>
  <c r="D52" i="68"/>
  <c r="O55" i="66"/>
  <c r="E52" i="68"/>
  <c r="C55" i="66"/>
  <c r="T55" i="66"/>
  <c r="S55" i="66" s="1"/>
  <c r="P52" i="68"/>
  <c r="F53" i="58"/>
  <c r="D53" i="68"/>
  <c r="O56" i="66"/>
  <c r="P53" i="68"/>
  <c r="E53" i="68"/>
  <c r="T56" i="66"/>
  <c r="C56" i="66"/>
  <c r="F54" i="58"/>
  <c r="D54" i="68"/>
  <c r="O57" i="66"/>
  <c r="E54" i="68"/>
  <c r="T57" i="66"/>
  <c r="S57" i="66" s="1"/>
  <c r="C57" i="66"/>
  <c r="P54" i="68"/>
  <c r="F55" i="58"/>
  <c r="D55" i="68"/>
  <c r="O58" i="66"/>
  <c r="P55" i="68"/>
  <c r="E55" i="68"/>
  <c r="T58" i="66"/>
  <c r="C58" i="66"/>
  <c r="F56" i="58"/>
  <c r="D56" i="68"/>
  <c r="O59" i="66"/>
  <c r="E56" i="68"/>
  <c r="C59" i="66"/>
  <c r="P56" i="68"/>
  <c r="T59" i="66"/>
  <c r="S59" i="66" s="1"/>
  <c r="F57" i="58"/>
  <c r="D57" i="68"/>
  <c r="O60" i="66"/>
  <c r="P57" i="68"/>
  <c r="E57" i="68"/>
  <c r="T60" i="66"/>
  <c r="C60" i="66"/>
  <c r="F58" i="58"/>
  <c r="D35" i="63"/>
  <c r="M35" i="63"/>
  <c r="K6" i="54"/>
  <c r="K25" i="54"/>
  <c r="K29" i="54"/>
  <c r="K30" i="54"/>
  <c r="K31" i="54"/>
  <c r="K59" i="54"/>
  <c r="K44" i="54"/>
  <c r="K43" i="54"/>
  <c r="K41" i="54"/>
  <c r="K40" i="54"/>
  <c r="K39" i="54"/>
  <c r="K38" i="54"/>
  <c r="K34" i="54"/>
  <c r="K33" i="54"/>
  <c r="K27" i="54"/>
  <c r="K16" i="54"/>
  <c r="K15" i="54"/>
  <c r="K14" i="54"/>
  <c r="K10" i="54"/>
  <c r="K5" i="54"/>
  <c r="K20" i="54"/>
  <c r="K22" i="54"/>
  <c r="K24" i="54"/>
  <c r="K26" i="54"/>
  <c r="K32" i="54"/>
  <c r="K35" i="54"/>
  <c r="K47" i="54"/>
  <c r="G222" i="36"/>
  <c r="G221" i="36"/>
  <c r="G220" i="36"/>
  <c r="G219" i="36"/>
  <c r="G218" i="36"/>
  <c r="G217" i="36"/>
  <c r="G216" i="36"/>
  <c r="G215" i="36"/>
  <c r="G214" i="36"/>
  <c r="G213" i="36"/>
  <c r="G212" i="36"/>
  <c r="G211" i="36"/>
  <c r="G210" i="36"/>
  <c r="G209" i="36"/>
  <c r="G208" i="36"/>
  <c r="G207" i="36"/>
  <c r="G206" i="36"/>
  <c r="G205" i="36"/>
  <c r="G204" i="36"/>
  <c r="G203" i="36"/>
  <c r="G202" i="36"/>
  <c r="G201" i="36"/>
  <c r="G200" i="36"/>
  <c r="G199" i="36"/>
  <c r="G198" i="36"/>
  <c r="G197" i="36"/>
  <c r="G196" i="36"/>
  <c r="G195" i="36"/>
  <c r="G194" i="36"/>
  <c r="G193" i="36"/>
  <c r="G192" i="36"/>
  <c r="G191" i="36"/>
  <c r="G190" i="36"/>
  <c r="G189" i="36"/>
  <c r="G188" i="36"/>
  <c r="G187" i="36"/>
  <c r="G186" i="36"/>
  <c r="G185" i="36"/>
  <c r="G184" i="36"/>
  <c r="G183" i="36"/>
  <c r="G182" i="36"/>
  <c r="G181" i="36"/>
  <c r="G180" i="36"/>
  <c r="G179" i="36"/>
  <c r="G178" i="36"/>
  <c r="G177" i="36"/>
  <c r="G176" i="36"/>
  <c r="G175" i="36"/>
  <c r="G174" i="36"/>
  <c r="G173" i="36"/>
  <c r="G172" i="36"/>
  <c r="G171" i="36"/>
  <c r="G170" i="36"/>
  <c r="G169" i="36"/>
  <c r="G168" i="36"/>
  <c r="G167" i="36"/>
  <c r="G166" i="36"/>
  <c r="G165" i="36"/>
  <c r="G164" i="36"/>
  <c r="G163" i="36"/>
  <c r="G162" i="36"/>
  <c r="G161" i="36"/>
  <c r="G160" i="36"/>
  <c r="G159" i="36"/>
  <c r="G158" i="36"/>
  <c r="G157" i="36"/>
  <c r="G156" i="36"/>
  <c r="G155" i="36"/>
  <c r="G154" i="36"/>
  <c r="G153" i="36"/>
  <c r="G152" i="36"/>
  <c r="G151" i="36"/>
  <c r="G150" i="36"/>
  <c r="G149" i="36"/>
  <c r="G148" i="36"/>
  <c r="G147" i="36"/>
  <c r="G146" i="36"/>
  <c r="G145" i="36"/>
  <c r="G144" i="36"/>
  <c r="G143" i="36"/>
  <c r="G142" i="36"/>
  <c r="G141" i="36"/>
  <c r="G140" i="36"/>
  <c r="G139" i="36"/>
  <c r="G138" i="36"/>
  <c r="G137" i="36"/>
  <c r="G136" i="36"/>
  <c r="G135" i="36"/>
  <c r="G134" i="36"/>
  <c r="G133" i="36"/>
  <c r="G132" i="36"/>
  <c r="G131" i="36"/>
  <c r="G130" i="36"/>
  <c r="G129" i="36"/>
  <c r="G128" i="36"/>
  <c r="G127" i="36"/>
  <c r="G126" i="36"/>
  <c r="G125" i="36"/>
  <c r="G124" i="36"/>
  <c r="G123" i="36"/>
  <c r="G122" i="36"/>
  <c r="G121" i="36"/>
  <c r="G120" i="36"/>
  <c r="G119" i="36"/>
  <c r="G118" i="36"/>
  <c r="G117" i="36"/>
  <c r="G116" i="36"/>
  <c r="G115" i="36"/>
  <c r="G114" i="36"/>
  <c r="G113" i="36"/>
  <c r="G112" i="36"/>
  <c r="G111" i="36"/>
  <c r="G110" i="36"/>
  <c r="G109" i="36"/>
  <c r="G108" i="36"/>
  <c r="G107" i="36"/>
  <c r="G106" i="36"/>
  <c r="G105" i="36"/>
  <c r="G104" i="36"/>
  <c r="G103" i="36"/>
  <c r="G102" i="36"/>
  <c r="G101" i="36"/>
  <c r="G100" i="36"/>
  <c r="G99" i="36"/>
  <c r="G98" i="36"/>
  <c r="G97" i="36"/>
  <c r="G96" i="36"/>
  <c r="G95" i="36"/>
  <c r="G94" i="36"/>
  <c r="G93" i="36"/>
  <c r="G92" i="36"/>
  <c r="G91" i="36"/>
  <c r="G90" i="36"/>
  <c r="G89" i="36"/>
  <c r="G88" i="36"/>
  <c r="G87" i="36"/>
  <c r="G86" i="36"/>
  <c r="G85" i="36"/>
  <c r="G84" i="36"/>
  <c r="G83" i="36"/>
  <c r="G82" i="36"/>
  <c r="G81" i="36"/>
  <c r="G80" i="36"/>
  <c r="G79" i="36"/>
  <c r="G78" i="36"/>
  <c r="G77" i="36"/>
  <c r="G76" i="36"/>
  <c r="G75" i="36"/>
  <c r="G74" i="36"/>
  <c r="G73" i="36"/>
  <c r="G72" i="36"/>
  <c r="G71" i="36"/>
  <c r="G70" i="36"/>
  <c r="G69" i="36"/>
  <c r="G68" i="36"/>
  <c r="G67" i="36"/>
  <c r="G66" i="36"/>
  <c r="G65" i="36"/>
  <c r="G64" i="36"/>
  <c r="G63" i="36"/>
  <c r="G62" i="36"/>
  <c r="G61" i="36"/>
  <c r="G60" i="36"/>
  <c r="G59" i="36"/>
  <c r="G58" i="36"/>
  <c r="G57" i="36"/>
  <c r="G56" i="36"/>
  <c r="G55" i="36"/>
  <c r="G54" i="36"/>
  <c r="G53" i="36"/>
  <c r="G52" i="36"/>
  <c r="G51" i="36"/>
  <c r="G50" i="36"/>
  <c r="G49" i="36"/>
  <c r="G48" i="36"/>
  <c r="G47" i="36"/>
  <c r="G46" i="36"/>
  <c r="G45" i="36"/>
  <c r="G44" i="36"/>
  <c r="G43" i="36"/>
  <c r="G42" i="36"/>
  <c r="G41" i="36"/>
  <c r="G40" i="36"/>
  <c r="G39" i="36"/>
  <c r="G38" i="36"/>
  <c r="G37" i="36"/>
  <c r="G36" i="36"/>
  <c r="G35" i="36"/>
  <c r="G34" i="36"/>
  <c r="G33" i="36"/>
  <c r="G32" i="36"/>
  <c r="G31" i="36"/>
  <c r="G30" i="36"/>
  <c r="G29" i="36"/>
  <c r="G28" i="36"/>
  <c r="G27" i="36"/>
  <c r="G26" i="36"/>
  <c r="G25" i="36"/>
  <c r="G24" i="36"/>
  <c r="G23" i="36"/>
  <c r="G22" i="36"/>
  <c r="G21" i="36"/>
  <c r="G20" i="36"/>
  <c r="G19" i="36"/>
  <c r="G18" i="36"/>
  <c r="G17" i="36"/>
  <c r="G16" i="36"/>
  <c r="G15" i="36"/>
  <c r="G14" i="36"/>
  <c r="G13" i="36"/>
  <c r="G12" i="36"/>
  <c r="G11" i="36"/>
  <c r="G10" i="36"/>
  <c r="G9" i="36"/>
  <c r="G8" i="36"/>
  <c r="G7" i="36"/>
  <c r="G6" i="36"/>
  <c r="G5" i="36"/>
  <c r="G108" i="52"/>
  <c r="G107" i="52"/>
  <c r="G106" i="52"/>
  <c r="G105" i="52"/>
  <c r="G104" i="52"/>
  <c r="G103" i="52"/>
  <c r="G102" i="52"/>
  <c r="G101" i="52"/>
  <c r="G100" i="52"/>
  <c r="G99" i="52"/>
  <c r="G98" i="52"/>
  <c r="G97" i="52"/>
  <c r="G95" i="52"/>
  <c r="G94" i="52"/>
  <c r="G93" i="52"/>
  <c r="G92" i="52"/>
  <c r="G91" i="52"/>
  <c r="G90" i="52"/>
  <c r="G89" i="52"/>
  <c r="G88" i="52"/>
  <c r="G87" i="52"/>
  <c r="G86" i="52"/>
  <c r="G85" i="52"/>
  <c r="G84" i="52"/>
  <c r="G83" i="52"/>
  <c r="G82" i="52"/>
  <c r="G81" i="52"/>
  <c r="G80" i="52"/>
  <c r="G79" i="52"/>
  <c r="G78" i="52"/>
  <c r="G77" i="52"/>
  <c r="G76" i="52"/>
  <c r="G75" i="52"/>
  <c r="G74" i="52"/>
  <c r="G73" i="52"/>
  <c r="G72" i="52"/>
  <c r="G71" i="52"/>
  <c r="G70" i="52"/>
  <c r="G69" i="52"/>
  <c r="G68" i="52"/>
  <c r="G67" i="52"/>
  <c r="G66" i="52"/>
  <c r="G65" i="52"/>
  <c r="G64" i="52"/>
  <c r="G63" i="52"/>
  <c r="G62" i="52"/>
  <c r="G61" i="52"/>
  <c r="G60" i="52"/>
  <c r="G59" i="52"/>
  <c r="G58" i="52"/>
  <c r="G57" i="52"/>
  <c r="G56" i="52"/>
  <c r="G55" i="52"/>
  <c r="G54" i="52"/>
  <c r="G53" i="52"/>
  <c r="G52" i="52"/>
  <c r="G51" i="52"/>
  <c r="G50" i="52"/>
  <c r="G49" i="52"/>
  <c r="G48" i="52"/>
  <c r="G47" i="52"/>
  <c r="G46" i="52"/>
  <c r="G45" i="52"/>
  <c r="G44" i="52"/>
  <c r="G43" i="52"/>
  <c r="G42" i="52"/>
  <c r="G41" i="52"/>
  <c r="G40" i="52"/>
  <c r="G39" i="52"/>
  <c r="G38" i="52"/>
  <c r="G37" i="52"/>
  <c r="G36" i="52"/>
  <c r="G35" i="52"/>
  <c r="G34" i="52"/>
  <c r="G33" i="52"/>
  <c r="G32" i="52"/>
  <c r="G31" i="52"/>
  <c r="G30" i="52"/>
  <c r="G29" i="52"/>
  <c r="G28" i="52"/>
  <c r="G27" i="52"/>
  <c r="G26" i="52"/>
  <c r="G25" i="52"/>
  <c r="G24" i="52"/>
  <c r="G23" i="52"/>
  <c r="G22" i="52"/>
  <c r="G21" i="52"/>
  <c r="G20" i="52"/>
  <c r="G19" i="52"/>
  <c r="G18" i="52"/>
  <c r="G17" i="52"/>
  <c r="G16" i="52"/>
  <c r="G15" i="52"/>
  <c r="G14" i="52"/>
  <c r="G13" i="52"/>
  <c r="G11" i="52"/>
  <c r="G10" i="52"/>
  <c r="G9" i="52"/>
  <c r="G8" i="52"/>
  <c r="G7" i="52"/>
  <c r="G6" i="52"/>
  <c r="G5" i="52"/>
  <c r="E108" i="52"/>
  <c r="E107" i="52"/>
  <c r="E106" i="52"/>
  <c r="E105" i="52"/>
  <c r="E104" i="52"/>
  <c r="E103" i="52"/>
  <c r="E102" i="52"/>
  <c r="E101" i="52"/>
  <c r="E100" i="52"/>
  <c r="E99" i="52"/>
  <c r="E98" i="52"/>
  <c r="E97" i="52"/>
  <c r="E95" i="52"/>
  <c r="E94" i="52"/>
  <c r="E93" i="52"/>
  <c r="E92" i="52"/>
  <c r="E91" i="52"/>
  <c r="E90" i="52"/>
  <c r="E89" i="52"/>
  <c r="E88" i="52"/>
  <c r="E87" i="52"/>
  <c r="E86" i="52"/>
  <c r="E85" i="52"/>
  <c r="E84" i="52"/>
  <c r="E83" i="52"/>
  <c r="E82" i="52"/>
  <c r="E81" i="52"/>
  <c r="E80" i="52"/>
  <c r="E79" i="52"/>
  <c r="E78" i="52"/>
  <c r="E77" i="52"/>
  <c r="E76" i="52"/>
  <c r="E75" i="52"/>
  <c r="E74" i="52"/>
  <c r="E73" i="52"/>
  <c r="E72" i="52"/>
  <c r="E71" i="52"/>
  <c r="E70" i="52"/>
  <c r="E69" i="52"/>
  <c r="E68" i="52"/>
  <c r="E67" i="52"/>
  <c r="E66" i="52"/>
  <c r="E65" i="52"/>
  <c r="E64" i="52"/>
  <c r="E63" i="52"/>
  <c r="E62" i="52"/>
  <c r="E61" i="52"/>
  <c r="E60" i="52"/>
  <c r="E59" i="52"/>
  <c r="E58" i="52"/>
  <c r="E57" i="52"/>
  <c r="E56" i="52"/>
  <c r="E55" i="52"/>
  <c r="E54" i="52"/>
  <c r="E53" i="52"/>
  <c r="E52" i="52"/>
  <c r="E51" i="52"/>
  <c r="E50" i="52"/>
  <c r="E49" i="52"/>
  <c r="E48" i="52"/>
  <c r="E47" i="52"/>
  <c r="E46" i="52"/>
  <c r="E45" i="52"/>
  <c r="E44" i="52"/>
  <c r="E43" i="52"/>
  <c r="E42" i="52"/>
  <c r="E41" i="52"/>
  <c r="E40" i="52"/>
  <c r="E39" i="52"/>
  <c r="E38" i="52"/>
  <c r="E37" i="52"/>
  <c r="E36" i="52"/>
  <c r="E35" i="52"/>
  <c r="E34" i="52"/>
  <c r="E33" i="52"/>
  <c r="E32" i="52"/>
  <c r="E31" i="52"/>
  <c r="E30" i="52"/>
  <c r="E29" i="52"/>
  <c r="E28" i="52"/>
  <c r="E27" i="52"/>
  <c r="E26" i="52"/>
  <c r="E25" i="52"/>
  <c r="E24" i="52"/>
  <c r="E23" i="52"/>
  <c r="E22" i="52"/>
  <c r="E21" i="52"/>
  <c r="E20" i="52"/>
  <c r="E19" i="52"/>
  <c r="E18" i="52"/>
  <c r="E17" i="52"/>
  <c r="E16" i="52"/>
  <c r="E15" i="52"/>
  <c r="E14" i="52"/>
  <c r="E13" i="52"/>
  <c r="E11" i="52"/>
  <c r="E10" i="52"/>
  <c r="E9" i="52"/>
  <c r="E8" i="52"/>
  <c r="E7" i="52"/>
  <c r="E6" i="52"/>
  <c r="E5" i="52"/>
  <c r="D16" i="8"/>
  <c r="D15" i="8"/>
  <c r="D14" i="8"/>
  <c r="D13" i="8"/>
  <c r="D12" i="8"/>
  <c r="D11" i="8"/>
  <c r="D10" i="8"/>
  <c r="D8" i="8"/>
  <c r="D7" i="8"/>
  <c r="D6" i="8"/>
  <c r="D5" i="8"/>
  <c r="D4" i="8"/>
  <c r="D3" i="8"/>
  <c r="G9" i="53"/>
  <c r="G8" i="53"/>
  <c r="G7" i="53"/>
  <c r="G6" i="53"/>
  <c r="G5" i="53"/>
  <c r="G4" i="53"/>
  <c r="G3" i="53"/>
  <c r="G2" i="53"/>
  <c r="B30" i="53"/>
  <c r="E222" i="36"/>
  <c r="E221" i="36"/>
  <c r="E220" i="36"/>
  <c r="E219" i="36"/>
  <c r="E218" i="36"/>
  <c r="E217" i="36"/>
  <c r="E216" i="36"/>
  <c r="E215" i="36"/>
  <c r="E214" i="36"/>
  <c r="E213" i="36"/>
  <c r="E212" i="36"/>
  <c r="E211" i="36"/>
  <c r="E210" i="36"/>
  <c r="E209" i="36"/>
  <c r="E208" i="36"/>
  <c r="E207" i="36"/>
  <c r="E206" i="36"/>
  <c r="E205" i="36"/>
  <c r="E204" i="36"/>
  <c r="E203" i="36"/>
  <c r="E202" i="36"/>
  <c r="E201" i="36"/>
  <c r="E200" i="36"/>
  <c r="E199" i="36"/>
  <c r="E198" i="36"/>
  <c r="E197" i="36"/>
  <c r="E196" i="36"/>
  <c r="E195" i="36"/>
  <c r="E194" i="36"/>
  <c r="E193" i="36"/>
  <c r="E192" i="36"/>
  <c r="E191" i="36"/>
  <c r="E190" i="36"/>
  <c r="E189" i="36"/>
  <c r="E188" i="36"/>
  <c r="E187" i="36"/>
  <c r="E186" i="36"/>
  <c r="E185" i="36"/>
  <c r="E184" i="36"/>
  <c r="E183" i="36"/>
  <c r="E182" i="36"/>
  <c r="E181" i="36"/>
  <c r="E180" i="36"/>
  <c r="E179" i="36"/>
  <c r="E178" i="36"/>
  <c r="E177" i="36"/>
  <c r="E176" i="36"/>
  <c r="E175" i="36"/>
  <c r="E174" i="36"/>
  <c r="E173" i="36"/>
  <c r="E172" i="36"/>
  <c r="E171" i="36"/>
  <c r="E170" i="36"/>
  <c r="E169" i="36"/>
  <c r="E168" i="36"/>
  <c r="E167" i="36"/>
  <c r="E166" i="36"/>
  <c r="E165" i="36"/>
  <c r="E164" i="36"/>
  <c r="E163" i="36"/>
  <c r="E162" i="36"/>
  <c r="E161" i="36"/>
  <c r="E160" i="36"/>
  <c r="E159" i="36"/>
  <c r="E158" i="36"/>
  <c r="E157" i="36"/>
  <c r="E156" i="36"/>
  <c r="E155" i="36"/>
  <c r="E154" i="36"/>
  <c r="E153" i="36"/>
  <c r="E152" i="36"/>
  <c r="E151" i="36"/>
  <c r="E150" i="36"/>
  <c r="E149" i="36"/>
  <c r="E148" i="36"/>
  <c r="E147" i="36"/>
  <c r="E146" i="36"/>
  <c r="E145" i="36"/>
  <c r="E144" i="36"/>
  <c r="E143" i="36"/>
  <c r="E142" i="36"/>
  <c r="E141" i="36"/>
  <c r="E140" i="36"/>
  <c r="E139" i="36"/>
  <c r="E138" i="36"/>
  <c r="E137" i="36"/>
  <c r="E136" i="36"/>
  <c r="E135" i="36"/>
  <c r="E134" i="36"/>
  <c r="E133" i="36"/>
  <c r="E132" i="36"/>
  <c r="E131" i="36"/>
  <c r="E130" i="36"/>
  <c r="E129" i="36"/>
  <c r="E128" i="36"/>
  <c r="E127" i="36"/>
  <c r="E126" i="36"/>
  <c r="E125" i="36"/>
  <c r="E124" i="36"/>
  <c r="E123" i="36"/>
  <c r="E122" i="36"/>
  <c r="E121" i="36"/>
  <c r="E120" i="36"/>
  <c r="E119" i="36"/>
  <c r="E118" i="36"/>
  <c r="E117" i="36"/>
  <c r="E116" i="36"/>
  <c r="E115" i="36"/>
  <c r="E114" i="36"/>
  <c r="E113" i="36"/>
  <c r="E112" i="36"/>
  <c r="E111" i="36"/>
  <c r="E110" i="36"/>
  <c r="E109" i="36"/>
  <c r="E108" i="36"/>
  <c r="E107" i="36"/>
  <c r="E106" i="36"/>
  <c r="E105" i="36"/>
  <c r="E104" i="36"/>
  <c r="E103" i="36"/>
  <c r="E102" i="36"/>
  <c r="E101" i="36"/>
  <c r="E100" i="36"/>
  <c r="E99" i="36"/>
  <c r="E98" i="36"/>
  <c r="E97" i="36"/>
  <c r="E96" i="36"/>
  <c r="E95" i="36"/>
  <c r="E94" i="36"/>
  <c r="E93" i="36"/>
  <c r="E92" i="36"/>
  <c r="E91" i="36"/>
  <c r="E90" i="36"/>
  <c r="E89" i="36"/>
  <c r="E88" i="36"/>
  <c r="E87" i="36"/>
  <c r="E86" i="36"/>
  <c r="E85" i="36"/>
  <c r="E84" i="36"/>
  <c r="E83" i="36"/>
  <c r="E82" i="36"/>
  <c r="E81" i="36"/>
  <c r="E80" i="36"/>
  <c r="E79" i="36"/>
  <c r="E78" i="36"/>
  <c r="E77" i="36"/>
  <c r="E76" i="36"/>
  <c r="E75" i="36"/>
  <c r="E74" i="36"/>
  <c r="E73" i="36"/>
  <c r="E72" i="36"/>
  <c r="E71" i="36"/>
  <c r="E70" i="36"/>
  <c r="E69" i="36"/>
  <c r="E68" i="36"/>
  <c r="E67" i="36"/>
  <c r="E66" i="36"/>
  <c r="E65" i="36"/>
  <c r="E64" i="36"/>
  <c r="E63" i="36"/>
  <c r="E62" i="36"/>
  <c r="E61" i="36"/>
  <c r="E60" i="36"/>
  <c r="E59" i="36"/>
  <c r="E58" i="36"/>
  <c r="E57" i="36"/>
  <c r="E56" i="36"/>
  <c r="E55" i="36"/>
  <c r="E54" i="36"/>
  <c r="E53" i="36"/>
  <c r="E52" i="36"/>
  <c r="E51" i="36"/>
  <c r="E50" i="36"/>
  <c r="E49" i="36"/>
  <c r="E48" i="36"/>
  <c r="E47" i="36"/>
  <c r="E46" i="36"/>
  <c r="E45" i="36"/>
  <c r="E44" i="36"/>
  <c r="E43" i="36"/>
  <c r="E42" i="36"/>
  <c r="E41" i="36"/>
  <c r="E40" i="36"/>
  <c r="E39" i="36"/>
  <c r="E38" i="36"/>
  <c r="E37" i="36"/>
  <c r="E36" i="36"/>
  <c r="E35" i="36"/>
  <c r="E34" i="36"/>
  <c r="E33" i="36"/>
  <c r="E32" i="36"/>
  <c r="E31" i="36"/>
  <c r="E30" i="36"/>
  <c r="E29" i="36"/>
  <c r="E28" i="36"/>
  <c r="E27" i="36"/>
  <c r="E26" i="36"/>
  <c r="E25" i="36"/>
  <c r="E24" i="36"/>
  <c r="E23" i="36"/>
  <c r="E22" i="36"/>
  <c r="E21" i="36"/>
  <c r="E20" i="36"/>
  <c r="E19" i="36"/>
  <c r="E18" i="36"/>
  <c r="E17" i="36"/>
  <c r="E16" i="36"/>
  <c r="E15" i="36"/>
  <c r="E14" i="36"/>
  <c r="E13" i="36"/>
  <c r="E12" i="36"/>
  <c r="E11" i="36"/>
  <c r="E10" i="36"/>
  <c r="E9" i="36"/>
  <c r="E8" i="36"/>
  <c r="E7" i="36"/>
  <c r="E6" i="36"/>
  <c r="E5" i="36"/>
  <c r="D2" i="70" l="1"/>
  <c r="O5" i="65"/>
  <c r="D4" i="70"/>
  <c r="O7" i="65"/>
  <c r="D6" i="70"/>
  <c r="O9" i="65"/>
  <c r="D8" i="70"/>
  <c r="O11" i="65"/>
  <c r="D11" i="70"/>
  <c r="O14" i="65"/>
  <c r="D13" i="70"/>
  <c r="O16" i="65"/>
  <c r="D15" i="70"/>
  <c r="O18" i="65"/>
  <c r="D17" i="70"/>
  <c r="O20" i="65"/>
  <c r="D19" i="70"/>
  <c r="O22" i="65"/>
  <c r="D21" i="70"/>
  <c r="O24" i="65"/>
  <c r="D23" i="70"/>
  <c r="O26" i="65"/>
  <c r="D25" i="70"/>
  <c r="O28" i="65"/>
  <c r="D27" i="70"/>
  <c r="O30" i="65"/>
  <c r="D29" i="70"/>
  <c r="O32" i="65"/>
  <c r="D31" i="70"/>
  <c r="O34" i="65"/>
  <c r="D33" i="70"/>
  <c r="O36" i="65"/>
  <c r="D35" i="70"/>
  <c r="O38" i="65"/>
  <c r="D37" i="70"/>
  <c r="O40" i="65"/>
  <c r="D39" i="70"/>
  <c r="O42" i="65"/>
  <c r="D41" i="70"/>
  <c r="O44" i="65"/>
  <c r="D43" i="70"/>
  <c r="O46" i="65"/>
  <c r="D45" i="70"/>
  <c r="O48" i="65"/>
  <c r="D47" i="70"/>
  <c r="O50" i="65"/>
  <c r="D49" i="70"/>
  <c r="O52" i="65"/>
  <c r="D51" i="70"/>
  <c r="O54" i="65"/>
  <c r="D53" i="70"/>
  <c r="O56" i="65"/>
  <c r="D55" i="70"/>
  <c r="O58" i="65"/>
  <c r="D57" i="70"/>
  <c r="O60" i="65"/>
  <c r="D59" i="70"/>
  <c r="O62" i="65"/>
  <c r="D61" i="70"/>
  <c r="O64" i="65"/>
  <c r="D63" i="70"/>
  <c r="O66" i="65"/>
  <c r="D65" i="70"/>
  <c r="O68" i="65"/>
  <c r="D67" i="70"/>
  <c r="O70" i="65"/>
  <c r="D69" i="70"/>
  <c r="O72" i="65"/>
  <c r="D71" i="70"/>
  <c r="O74" i="65"/>
  <c r="D73" i="70"/>
  <c r="O76" i="65"/>
  <c r="D75" i="70"/>
  <c r="O78" i="65"/>
  <c r="D77" i="70"/>
  <c r="O80" i="65"/>
  <c r="D79" i="70"/>
  <c r="O82" i="65"/>
  <c r="D81" i="70"/>
  <c r="O84" i="65"/>
  <c r="D83" i="70"/>
  <c r="O86" i="65"/>
  <c r="D85" i="70"/>
  <c r="O88" i="65"/>
  <c r="D87" i="70"/>
  <c r="O90" i="65"/>
  <c r="D89" i="70"/>
  <c r="O92" i="65"/>
  <c r="D91" i="70"/>
  <c r="O94" i="65"/>
  <c r="D94" i="70"/>
  <c r="O97" i="65"/>
  <c r="D96" i="70"/>
  <c r="O99" i="65"/>
  <c r="D98" i="70"/>
  <c r="O101" i="65"/>
  <c r="D100" i="70"/>
  <c r="O103" i="65"/>
  <c r="D102" i="70"/>
  <c r="O105" i="65"/>
  <c r="D104" i="70"/>
  <c r="O107" i="65"/>
  <c r="C5" i="65"/>
  <c r="M2" i="70"/>
  <c r="E2" i="70"/>
  <c r="M4" i="70"/>
  <c r="E4" i="70"/>
  <c r="C7" i="65"/>
  <c r="M6" i="70"/>
  <c r="E6" i="70"/>
  <c r="C9" i="65"/>
  <c r="M8" i="70"/>
  <c r="E8" i="70"/>
  <c r="C11" i="65"/>
  <c r="M11" i="70"/>
  <c r="E11" i="70"/>
  <c r="C14" i="65"/>
  <c r="M13" i="70"/>
  <c r="E13" i="70"/>
  <c r="C16" i="65"/>
  <c r="M15" i="70"/>
  <c r="E15" i="70"/>
  <c r="C18" i="65"/>
  <c r="M17" i="70"/>
  <c r="E17" i="70"/>
  <c r="C20" i="65"/>
  <c r="M19" i="70"/>
  <c r="E19" i="70"/>
  <c r="C22" i="65"/>
  <c r="M21" i="70"/>
  <c r="E21" i="70"/>
  <c r="C24" i="65"/>
  <c r="M23" i="70"/>
  <c r="E23" i="70"/>
  <c r="C26" i="65"/>
  <c r="M25" i="70"/>
  <c r="E25" i="70"/>
  <c r="C28" i="65"/>
  <c r="M27" i="70"/>
  <c r="E27" i="70"/>
  <c r="C30" i="65"/>
  <c r="M29" i="70"/>
  <c r="E29" i="70"/>
  <c r="C32" i="65"/>
  <c r="M31" i="70"/>
  <c r="E31" i="70"/>
  <c r="C34" i="65"/>
  <c r="M33" i="70"/>
  <c r="E33" i="70"/>
  <c r="C36" i="65"/>
  <c r="M35" i="70"/>
  <c r="E35" i="70"/>
  <c r="C38" i="65"/>
  <c r="M37" i="70"/>
  <c r="E37" i="70"/>
  <c r="C40" i="65"/>
  <c r="M39" i="70"/>
  <c r="E39" i="70"/>
  <c r="C42" i="65"/>
  <c r="M41" i="70"/>
  <c r="E41" i="70"/>
  <c r="C44" i="65"/>
  <c r="M43" i="70"/>
  <c r="E43" i="70"/>
  <c r="C46" i="65"/>
  <c r="M45" i="70"/>
  <c r="E45" i="70"/>
  <c r="C48" i="65"/>
  <c r="M47" i="70"/>
  <c r="E47" i="70"/>
  <c r="C50" i="65"/>
  <c r="M49" i="70"/>
  <c r="E49" i="70"/>
  <c r="C52" i="65"/>
  <c r="M51" i="70"/>
  <c r="E51" i="70"/>
  <c r="C54" i="65"/>
  <c r="M53" i="70"/>
  <c r="E53" i="70"/>
  <c r="C56" i="65"/>
  <c r="M55" i="70"/>
  <c r="E55" i="70"/>
  <c r="C58" i="65"/>
  <c r="M57" i="70"/>
  <c r="E57" i="70"/>
  <c r="C60" i="65"/>
  <c r="M59" i="70"/>
  <c r="E59" i="70"/>
  <c r="C62" i="65"/>
  <c r="M61" i="70"/>
  <c r="E61" i="70"/>
  <c r="C64" i="65"/>
  <c r="M63" i="70"/>
  <c r="E63" i="70"/>
  <c r="C66" i="65"/>
  <c r="M65" i="70"/>
  <c r="E65" i="70"/>
  <c r="C68" i="65"/>
  <c r="M67" i="70"/>
  <c r="E67" i="70"/>
  <c r="C70" i="65"/>
  <c r="M69" i="70"/>
  <c r="E69" i="70"/>
  <c r="C72" i="65"/>
  <c r="M71" i="70"/>
  <c r="E71" i="70"/>
  <c r="C74" i="65"/>
  <c r="M73" i="70"/>
  <c r="E73" i="70"/>
  <c r="C76" i="65"/>
  <c r="M75" i="70"/>
  <c r="E75" i="70"/>
  <c r="C78" i="65"/>
  <c r="M77" i="70"/>
  <c r="E77" i="70"/>
  <c r="C80" i="65"/>
  <c r="M79" i="70"/>
  <c r="E79" i="70"/>
  <c r="C82" i="65"/>
  <c r="M81" i="70"/>
  <c r="E81" i="70"/>
  <c r="C84" i="65"/>
  <c r="M83" i="70"/>
  <c r="E83" i="70"/>
  <c r="C86" i="65"/>
  <c r="M85" i="70"/>
  <c r="E85" i="70"/>
  <c r="C88" i="65"/>
  <c r="M87" i="70"/>
  <c r="E87" i="70"/>
  <c r="C90" i="65"/>
  <c r="M89" i="70"/>
  <c r="E89" i="70"/>
  <c r="C92" i="65"/>
  <c r="M91" i="70"/>
  <c r="E91" i="70"/>
  <c r="C94" i="65"/>
  <c r="M94" i="70"/>
  <c r="E94" i="70"/>
  <c r="C97" i="65"/>
  <c r="M96" i="70"/>
  <c r="E96" i="70"/>
  <c r="C99" i="65"/>
  <c r="M98" i="70"/>
  <c r="E98" i="70"/>
  <c r="C101" i="65"/>
  <c r="M100" i="70"/>
  <c r="E100" i="70"/>
  <c r="C103" i="65"/>
  <c r="M102" i="70"/>
  <c r="E102" i="70"/>
  <c r="C105" i="65"/>
  <c r="M104" i="70"/>
  <c r="E104" i="70"/>
  <c r="C107" i="65"/>
  <c r="D3" i="70"/>
  <c r="O6" i="65"/>
  <c r="D5" i="70"/>
  <c r="O8" i="65"/>
  <c r="D7" i="70"/>
  <c r="O10" i="65"/>
  <c r="D10" i="70"/>
  <c r="O13" i="65"/>
  <c r="D12" i="70"/>
  <c r="O15" i="65"/>
  <c r="D14" i="70"/>
  <c r="O17" i="65"/>
  <c r="D16" i="70"/>
  <c r="O19" i="65"/>
  <c r="D18" i="70"/>
  <c r="O21" i="65"/>
  <c r="D20" i="70"/>
  <c r="O23" i="65"/>
  <c r="D22" i="70"/>
  <c r="O25" i="65"/>
  <c r="D24" i="70"/>
  <c r="O27" i="65"/>
  <c r="D26" i="70"/>
  <c r="O29" i="65"/>
  <c r="D28" i="70"/>
  <c r="O31" i="65"/>
  <c r="D30" i="70"/>
  <c r="O33" i="65"/>
  <c r="D32" i="70"/>
  <c r="O35" i="65"/>
  <c r="D34" i="70"/>
  <c r="O37" i="65"/>
  <c r="D36" i="70"/>
  <c r="O39" i="65"/>
  <c r="D38" i="70"/>
  <c r="O41" i="65"/>
  <c r="D40" i="70"/>
  <c r="O43" i="65"/>
  <c r="D42" i="70"/>
  <c r="O45" i="65"/>
  <c r="D44" i="70"/>
  <c r="O47" i="65"/>
  <c r="D46" i="70"/>
  <c r="O49" i="65"/>
  <c r="D48" i="70"/>
  <c r="O51" i="65"/>
  <c r="D50" i="70"/>
  <c r="O53" i="65"/>
  <c r="D52" i="70"/>
  <c r="O55" i="65"/>
  <c r="D54" i="70"/>
  <c r="O57" i="65"/>
  <c r="D56" i="70"/>
  <c r="O59" i="65"/>
  <c r="D58" i="70"/>
  <c r="O61" i="65"/>
  <c r="D60" i="70"/>
  <c r="O63" i="65"/>
  <c r="D62" i="70"/>
  <c r="O65" i="65"/>
  <c r="D64" i="70"/>
  <c r="O67" i="65"/>
  <c r="D66" i="70"/>
  <c r="O69" i="65"/>
  <c r="D68" i="70"/>
  <c r="O71" i="65"/>
  <c r="D70" i="70"/>
  <c r="O73" i="65"/>
  <c r="D72" i="70"/>
  <c r="O75" i="65"/>
  <c r="D74" i="70"/>
  <c r="O77" i="65"/>
  <c r="D76" i="70"/>
  <c r="O79" i="65"/>
  <c r="D78" i="70"/>
  <c r="O81" i="65"/>
  <c r="D80" i="70"/>
  <c r="O83" i="65"/>
  <c r="D82" i="70"/>
  <c r="O85" i="65"/>
  <c r="D84" i="70"/>
  <c r="O87" i="65"/>
  <c r="D86" i="70"/>
  <c r="O89" i="65"/>
  <c r="D88" i="70"/>
  <c r="O91" i="65"/>
  <c r="D90" i="70"/>
  <c r="O93" i="65"/>
  <c r="D92" i="70"/>
  <c r="O95" i="65"/>
  <c r="D95" i="70"/>
  <c r="O98" i="65"/>
  <c r="D97" i="70"/>
  <c r="O100" i="65"/>
  <c r="D99" i="70"/>
  <c r="O102" i="65"/>
  <c r="D101" i="70"/>
  <c r="O104" i="65"/>
  <c r="D103" i="70"/>
  <c r="O106" i="65"/>
  <c r="D105" i="70"/>
  <c r="O108" i="65"/>
  <c r="M3" i="70"/>
  <c r="E3" i="70"/>
  <c r="C6" i="65"/>
  <c r="M5" i="70"/>
  <c r="E5" i="70"/>
  <c r="C8" i="65"/>
  <c r="M7" i="70"/>
  <c r="E7" i="70"/>
  <c r="C10" i="65"/>
  <c r="M10" i="70"/>
  <c r="E10" i="70"/>
  <c r="C13" i="65"/>
  <c r="M12" i="70"/>
  <c r="E12" i="70"/>
  <c r="C15" i="65"/>
  <c r="M14" i="70"/>
  <c r="E14" i="70"/>
  <c r="C17" i="65"/>
  <c r="M16" i="70"/>
  <c r="E16" i="70"/>
  <c r="C19" i="65"/>
  <c r="M18" i="70"/>
  <c r="E18" i="70"/>
  <c r="C21" i="65"/>
  <c r="M20" i="70"/>
  <c r="E20" i="70"/>
  <c r="C23" i="65"/>
  <c r="M22" i="70"/>
  <c r="E22" i="70"/>
  <c r="C25" i="65"/>
  <c r="M24" i="70"/>
  <c r="E24" i="70"/>
  <c r="C27" i="65"/>
  <c r="M26" i="70"/>
  <c r="E26" i="70"/>
  <c r="C29" i="65"/>
  <c r="M28" i="70"/>
  <c r="E28" i="70"/>
  <c r="C31" i="65"/>
  <c r="M30" i="70"/>
  <c r="E30" i="70"/>
  <c r="C33" i="65"/>
  <c r="M32" i="70"/>
  <c r="E32" i="70"/>
  <c r="C35" i="65"/>
  <c r="M34" i="70"/>
  <c r="E34" i="70"/>
  <c r="C37" i="65"/>
  <c r="M36" i="70"/>
  <c r="E36" i="70"/>
  <c r="C39" i="65"/>
  <c r="M38" i="70"/>
  <c r="E38" i="70"/>
  <c r="C41" i="65"/>
  <c r="M40" i="70"/>
  <c r="E40" i="70"/>
  <c r="C43" i="65"/>
  <c r="M42" i="70"/>
  <c r="E42" i="70"/>
  <c r="C45" i="65"/>
  <c r="M44" i="70"/>
  <c r="E44" i="70"/>
  <c r="C47" i="65"/>
  <c r="M46" i="70"/>
  <c r="E46" i="70"/>
  <c r="C49" i="65"/>
  <c r="M48" i="70"/>
  <c r="E48" i="70"/>
  <c r="C51" i="65"/>
  <c r="M50" i="70"/>
  <c r="E50" i="70"/>
  <c r="C53" i="65"/>
  <c r="M52" i="70"/>
  <c r="E52" i="70"/>
  <c r="C55" i="65"/>
  <c r="M54" i="70"/>
  <c r="E54" i="70"/>
  <c r="C57" i="65"/>
  <c r="M56" i="70"/>
  <c r="E56" i="70"/>
  <c r="C59" i="65"/>
  <c r="M58" i="70"/>
  <c r="E58" i="70"/>
  <c r="C61" i="65"/>
  <c r="M60" i="70"/>
  <c r="E60" i="70"/>
  <c r="C63" i="65"/>
  <c r="M62" i="70"/>
  <c r="E62" i="70"/>
  <c r="C65" i="65"/>
  <c r="M64" i="70"/>
  <c r="E64" i="70"/>
  <c r="C67" i="65"/>
  <c r="M66" i="70"/>
  <c r="E66" i="70"/>
  <c r="C69" i="65"/>
  <c r="M68" i="70"/>
  <c r="E68" i="70"/>
  <c r="C71" i="65"/>
  <c r="M70" i="70"/>
  <c r="E70" i="70"/>
  <c r="C73" i="65"/>
  <c r="M72" i="70"/>
  <c r="E72" i="70"/>
  <c r="C75" i="65"/>
  <c r="M74" i="70"/>
  <c r="E74" i="70"/>
  <c r="C77" i="65"/>
  <c r="M76" i="70"/>
  <c r="E76" i="70"/>
  <c r="C79" i="65"/>
  <c r="M78" i="70"/>
  <c r="E78" i="70"/>
  <c r="C81" i="65"/>
  <c r="M80" i="70"/>
  <c r="E80" i="70"/>
  <c r="C83" i="65"/>
  <c r="M82" i="70"/>
  <c r="E82" i="70"/>
  <c r="C85" i="65"/>
  <c r="M84" i="70"/>
  <c r="E84" i="70"/>
  <c r="C87" i="65"/>
  <c r="M86" i="70"/>
  <c r="E86" i="70"/>
  <c r="C89" i="65"/>
  <c r="M88" i="70"/>
  <c r="E88" i="70"/>
  <c r="C91" i="65"/>
  <c r="M90" i="70"/>
  <c r="E90" i="70"/>
  <c r="C93" i="65"/>
  <c r="M92" i="70"/>
  <c r="E92" i="70"/>
  <c r="C95" i="65"/>
  <c r="M95" i="70"/>
  <c r="E95" i="70"/>
  <c r="C98" i="65"/>
  <c r="M97" i="70"/>
  <c r="E97" i="70"/>
  <c r="C100" i="65"/>
  <c r="M99" i="70"/>
  <c r="E99" i="70"/>
  <c r="C102" i="65"/>
  <c r="M101" i="70"/>
  <c r="E101" i="70"/>
  <c r="C104" i="65"/>
  <c r="M103" i="70"/>
  <c r="E103" i="70"/>
  <c r="C106" i="65"/>
  <c r="M105" i="70"/>
  <c r="E105" i="70"/>
  <c r="C108" i="65"/>
  <c r="M55" i="66"/>
  <c r="D55" i="66"/>
  <c r="M47" i="66"/>
  <c r="D47" i="66"/>
  <c r="D39" i="66"/>
  <c r="M39" i="66"/>
  <c r="D31" i="66"/>
  <c r="M31" i="66"/>
  <c r="M23" i="66"/>
  <c r="D23" i="66"/>
  <c r="M14" i="66"/>
  <c r="D14" i="66"/>
  <c r="M12" i="66"/>
  <c r="D12" i="66"/>
  <c r="M10" i="66"/>
  <c r="D10" i="66"/>
  <c r="M9" i="66"/>
  <c r="D9" i="66"/>
  <c r="M6" i="66"/>
  <c r="D6" i="66"/>
  <c r="S60" i="66"/>
  <c r="M59" i="66"/>
  <c r="D59" i="66"/>
  <c r="S58" i="66"/>
  <c r="M57" i="66"/>
  <c r="D57" i="66"/>
  <c r="S56" i="66"/>
  <c r="S54" i="66"/>
  <c r="M53" i="66"/>
  <c r="D53" i="66"/>
  <c r="S52" i="66"/>
  <c r="M51" i="66"/>
  <c r="D51" i="66"/>
  <c r="S50" i="66"/>
  <c r="M49" i="66"/>
  <c r="D49" i="66"/>
  <c r="S48" i="66"/>
  <c r="S46" i="66"/>
  <c r="S45" i="66"/>
  <c r="S44" i="66"/>
  <c r="D43" i="66"/>
  <c r="M43" i="66"/>
  <c r="S42" i="66"/>
  <c r="S41" i="66"/>
  <c r="M40" i="66"/>
  <c r="D40" i="66"/>
  <c r="M38" i="66"/>
  <c r="D38" i="66"/>
  <c r="S37" i="66"/>
  <c r="S36" i="66"/>
  <c r="D35" i="66"/>
  <c r="M35" i="66"/>
  <c r="S34" i="66"/>
  <c r="D33" i="66"/>
  <c r="M33" i="66"/>
  <c r="S32" i="66"/>
  <c r="S30" i="66"/>
  <c r="M29" i="66"/>
  <c r="D29" i="66"/>
  <c r="S28" i="66"/>
  <c r="S27" i="66"/>
  <c r="M26" i="66"/>
  <c r="D26" i="66"/>
  <c r="S25" i="66"/>
  <c r="M24" i="66"/>
  <c r="D24" i="66"/>
  <c r="S22" i="66"/>
  <c r="M21" i="66"/>
  <c r="D21" i="66"/>
  <c r="S20" i="66"/>
  <c r="M19" i="66"/>
  <c r="D19" i="66"/>
  <c r="M18" i="66"/>
  <c r="D18" i="66"/>
  <c r="S17" i="66"/>
  <c r="S16" i="66"/>
  <c r="S15" i="66"/>
  <c r="M13" i="66"/>
  <c r="D13" i="66"/>
  <c r="S11" i="66"/>
  <c r="M8" i="66"/>
  <c r="D8" i="66"/>
  <c r="S7" i="66"/>
  <c r="S5" i="66"/>
  <c r="O5" i="60"/>
  <c r="D2" i="69"/>
  <c r="D4" i="69"/>
  <c r="O7" i="60"/>
  <c r="D6" i="69"/>
  <c r="O9" i="60"/>
  <c r="D8" i="69"/>
  <c r="O11" i="60"/>
  <c r="D10" i="69"/>
  <c r="O13" i="60"/>
  <c r="D12" i="69"/>
  <c r="O15" i="60"/>
  <c r="D14" i="69"/>
  <c r="O17" i="60"/>
  <c r="D16" i="69"/>
  <c r="O19" i="60"/>
  <c r="D18" i="69"/>
  <c r="O21" i="60"/>
  <c r="D20" i="69"/>
  <c r="O23" i="60"/>
  <c r="D22" i="69"/>
  <c r="O25" i="60"/>
  <c r="D24" i="69"/>
  <c r="O27" i="60"/>
  <c r="D26" i="69"/>
  <c r="O29" i="60"/>
  <c r="D28" i="69"/>
  <c r="O31" i="60"/>
  <c r="D30" i="69"/>
  <c r="O33" i="60"/>
  <c r="D32" i="69"/>
  <c r="O35" i="60"/>
  <c r="D34" i="69"/>
  <c r="O37" i="60"/>
  <c r="D36" i="69"/>
  <c r="O39" i="60"/>
  <c r="D38" i="69"/>
  <c r="O41" i="60"/>
  <c r="D40" i="69"/>
  <c r="O43" i="60"/>
  <c r="D42" i="69"/>
  <c r="O45" i="60"/>
  <c r="D44" i="69"/>
  <c r="O47" i="60"/>
  <c r="D46" i="69"/>
  <c r="O49" i="60"/>
  <c r="D48" i="69"/>
  <c r="O51" i="60"/>
  <c r="D50" i="69"/>
  <c r="O53" i="60"/>
  <c r="D52" i="69"/>
  <c r="O55" i="60"/>
  <c r="D54" i="69"/>
  <c r="O57" i="60"/>
  <c r="D56" i="69"/>
  <c r="O59" i="60"/>
  <c r="D58" i="69"/>
  <c r="O61" i="60"/>
  <c r="D60" i="69"/>
  <c r="O63" i="60"/>
  <c r="D62" i="69"/>
  <c r="O65" i="60"/>
  <c r="D64" i="69"/>
  <c r="O67" i="60"/>
  <c r="D66" i="69"/>
  <c r="O69" i="60"/>
  <c r="D68" i="69"/>
  <c r="O71" i="60"/>
  <c r="D70" i="69"/>
  <c r="O73" i="60"/>
  <c r="D72" i="69"/>
  <c r="O75" i="60"/>
  <c r="D74" i="69"/>
  <c r="O77" i="60"/>
  <c r="D76" i="69"/>
  <c r="O79" i="60"/>
  <c r="D78" i="69"/>
  <c r="O81" i="60"/>
  <c r="D80" i="69"/>
  <c r="O83" i="60"/>
  <c r="D82" i="69"/>
  <c r="O85" i="60"/>
  <c r="D84" i="69"/>
  <c r="O87" i="60"/>
  <c r="D86" i="69"/>
  <c r="O89" i="60"/>
  <c r="D88" i="69"/>
  <c r="O91" i="60"/>
  <c r="D90" i="69"/>
  <c r="O93" i="60"/>
  <c r="D92" i="69"/>
  <c r="O95" i="60"/>
  <c r="D94" i="69"/>
  <c r="O97" i="60"/>
  <c r="D96" i="69"/>
  <c r="O99" i="60"/>
  <c r="D98" i="69"/>
  <c r="O101" i="60"/>
  <c r="D100" i="69"/>
  <c r="O103" i="60"/>
  <c r="D102" i="69"/>
  <c r="O105" i="60"/>
  <c r="D104" i="69"/>
  <c r="O107" i="60"/>
  <c r="D106" i="69"/>
  <c r="O109" i="60"/>
  <c r="D108" i="69"/>
  <c r="O111" i="60"/>
  <c r="D110" i="69"/>
  <c r="O113" i="60"/>
  <c r="D112" i="69"/>
  <c r="O115" i="60"/>
  <c r="D114" i="69"/>
  <c r="O117" i="60"/>
  <c r="D116" i="69"/>
  <c r="O119" i="60"/>
  <c r="D118" i="69"/>
  <c r="O121" i="60"/>
  <c r="D120" i="69"/>
  <c r="O123" i="60"/>
  <c r="D122" i="69"/>
  <c r="O125" i="60"/>
  <c r="D124" i="69"/>
  <c r="O127" i="60"/>
  <c r="D126" i="69"/>
  <c r="O129" i="60"/>
  <c r="D128" i="69"/>
  <c r="O131" i="60"/>
  <c r="D130" i="69"/>
  <c r="O133" i="60"/>
  <c r="D132" i="69"/>
  <c r="O135" i="60"/>
  <c r="D134" i="69"/>
  <c r="O137" i="60"/>
  <c r="D136" i="69"/>
  <c r="O139" i="60"/>
  <c r="D138" i="69"/>
  <c r="O141" i="60"/>
  <c r="D140" i="69"/>
  <c r="O143" i="60"/>
  <c r="D142" i="69"/>
  <c r="O145" i="60"/>
  <c r="D144" i="69"/>
  <c r="O147" i="60"/>
  <c r="D146" i="69"/>
  <c r="O149" i="60"/>
  <c r="D148" i="69"/>
  <c r="O151" i="60"/>
  <c r="D150" i="69"/>
  <c r="O153" i="60"/>
  <c r="D152" i="69"/>
  <c r="O155" i="60"/>
  <c r="D154" i="69"/>
  <c r="O157" i="60"/>
  <c r="D156" i="69"/>
  <c r="O159" i="60"/>
  <c r="D158" i="69"/>
  <c r="O161" i="60"/>
  <c r="D160" i="69"/>
  <c r="O163" i="60"/>
  <c r="D162" i="69"/>
  <c r="O165" i="60"/>
  <c r="D164" i="69"/>
  <c r="O167" i="60"/>
  <c r="D166" i="69"/>
  <c r="O169" i="60"/>
  <c r="D168" i="69"/>
  <c r="O171" i="60"/>
  <c r="D170" i="69"/>
  <c r="O173" i="60"/>
  <c r="D172" i="69"/>
  <c r="O175" i="60"/>
  <c r="D174" i="69"/>
  <c r="O177" i="60"/>
  <c r="D176" i="69"/>
  <c r="O179" i="60"/>
  <c r="D178" i="69"/>
  <c r="O181" i="60"/>
  <c r="D180" i="69"/>
  <c r="O183" i="60"/>
  <c r="D182" i="69"/>
  <c r="O185" i="60"/>
  <c r="D184" i="69"/>
  <c r="O187" i="60"/>
  <c r="D186" i="69"/>
  <c r="O189" i="60"/>
  <c r="D188" i="69"/>
  <c r="O191" i="60"/>
  <c r="D190" i="69"/>
  <c r="O193" i="60"/>
  <c r="D192" i="69"/>
  <c r="O195" i="60"/>
  <c r="D194" i="69"/>
  <c r="O197" i="60"/>
  <c r="D196" i="69"/>
  <c r="O199" i="60"/>
  <c r="D198" i="69"/>
  <c r="O201" i="60"/>
  <c r="D200" i="69"/>
  <c r="O203" i="60"/>
  <c r="D202" i="69"/>
  <c r="O205" i="60"/>
  <c r="D204" i="69"/>
  <c r="O207" i="60"/>
  <c r="D206" i="69"/>
  <c r="O209" i="60"/>
  <c r="D208" i="69"/>
  <c r="O211" i="60"/>
  <c r="D210" i="69"/>
  <c r="O213" i="60"/>
  <c r="D212" i="69"/>
  <c r="O215" i="60"/>
  <c r="D214" i="69"/>
  <c r="O217" i="60"/>
  <c r="D216" i="69"/>
  <c r="O219" i="60"/>
  <c r="D218" i="69"/>
  <c r="O221" i="60"/>
  <c r="M2" i="69"/>
  <c r="E2" i="69"/>
  <c r="C5" i="60"/>
  <c r="M4" i="69"/>
  <c r="E4" i="69"/>
  <c r="C7" i="60"/>
  <c r="M6" i="69"/>
  <c r="E6" i="69"/>
  <c r="C9" i="60"/>
  <c r="M8" i="69"/>
  <c r="E8" i="69"/>
  <c r="C11" i="60"/>
  <c r="M10" i="69"/>
  <c r="E10" i="69"/>
  <c r="C13" i="60"/>
  <c r="M12" i="69"/>
  <c r="E12" i="69"/>
  <c r="C15" i="60"/>
  <c r="M14" i="69"/>
  <c r="E14" i="69"/>
  <c r="C17" i="60"/>
  <c r="M16" i="69"/>
  <c r="E16" i="69"/>
  <c r="C19" i="60"/>
  <c r="M18" i="69"/>
  <c r="E18" i="69"/>
  <c r="C21" i="60"/>
  <c r="M20" i="69"/>
  <c r="E20" i="69"/>
  <c r="C23" i="60"/>
  <c r="M22" i="69"/>
  <c r="E22" i="69"/>
  <c r="C25" i="60"/>
  <c r="M24" i="69"/>
  <c r="E24" i="69"/>
  <c r="C27" i="60"/>
  <c r="M26" i="69"/>
  <c r="E26" i="69"/>
  <c r="C29" i="60"/>
  <c r="M28" i="69"/>
  <c r="E28" i="69"/>
  <c r="C31" i="60"/>
  <c r="M30" i="69"/>
  <c r="E30" i="69"/>
  <c r="C33" i="60"/>
  <c r="M32" i="69"/>
  <c r="E32" i="69"/>
  <c r="C35" i="60"/>
  <c r="M34" i="69"/>
  <c r="E34" i="69"/>
  <c r="C37" i="60"/>
  <c r="M36" i="69"/>
  <c r="E36" i="69"/>
  <c r="C39" i="60"/>
  <c r="M38" i="69"/>
  <c r="E38" i="69"/>
  <c r="C41" i="60"/>
  <c r="M40" i="69"/>
  <c r="E40" i="69"/>
  <c r="C43" i="60"/>
  <c r="M42" i="69"/>
  <c r="E42" i="69"/>
  <c r="C45" i="60"/>
  <c r="M44" i="69"/>
  <c r="E44" i="69"/>
  <c r="C47" i="60"/>
  <c r="M46" i="69"/>
  <c r="E46" i="69"/>
  <c r="C49" i="60"/>
  <c r="M48" i="69"/>
  <c r="E48" i="69"/>
  <c r="C51" i="60"/>
  <c r="M50" i="69"/>
  <c r="E50" i="69"/>
  <c r="C53" i="60"/>
  <c r="M52" i="69"/>
  <c r="E52" i="69"/>
  <c r="C55" i="60"/>
  <c r="M54" i="69"/>
  <c r="E54" i="69"/>
  <c r="C57" i="60"/>
  <c r="M56" i="69"/>
  <c r="E56" i="69"/>
  <c r="C59" i="60"/>
  <c r="M58" i="69"/>
  <c r="E58" i="69"/>
  <c r="C61" i="60"/>
  <c r="M60" i="69"/>
  <c r="E60" i="69"/>
  <c r="C63" i="60"/>
  <c r="M62" i="69"/>
  <c r="E62" i="69"/>
  <c r="C65" i="60"/>
  <c r="M64" i="69"/>
  <c r="E64" i="69"/>
  <c r="C67" i="60"/>
  <c r="M66" i="69"/>
  <c r="E66" i="69"/>
  <c r="C69" i="60"/>
  <c r="M68" i="69"/>
  <c r="E68" i="69"/>
  <c r="C71" i="60"/>
  <c r="M70" i="69"/>
  <c r="E70" i="69"/>
  <c r="C73" i="60"/>
  <c r="M72" i="69"/>
  <c r="E72" i="69"/>
  <c r="C75" i="60"/>
  <c r="M74" i="69"/>
  <c r="E74" i="69"/>
  <c r="C77" i="60"/>
  <c r="M76" i="69"/>
  <c r="E76" i="69"/>
  <c r="C79" i="60"/>
  <c r="M78" i="69"/>
  <c r="E78" i="69"/>
  <c r="C81" i="60"/>
  <c r="M80" i="69"/>
  <c r="E80" i="69"/>
  <c r="C83" i="60"/>
  <c r="M82" i="69"/>
  <c r="E82" i="69"/>
  <c r="C85" i="60"/>
  <c r="M84" i="69"/>
  <c r="E84" i="69"/>
  <c r="C87" i="60"/>
  <c r="M86" i="69"/>
  <c r="E86" i="69"/>
  <c r="C89" i="60"/>
  <c r="M88" i="69"/>
  <c r="E88" i="69"/>
  <c r="C91" i="60"/>
  <c r="M90" i="69"/>
  <c r="E90" i="69"/>
  <c r="C93" i="60"/>
  <c r="M92" i="69"/>
  <c r="E92" i="69"/>
  <c r="C95" i="60"/>
  <c r="M94" i="69"/>
  <c r="E94" i="69"/>
  <c r="C97" i="60"/>
  <c r="M96" i="69"/>
  <c r="E96" i="69"/>
  <c r="C99" i="60"/>
  <c r="M98" i="69"/>
  <c r="E98" i="69"/>
  <c r="C101" i="60"/>
  <c r="M100" i="69"/>
  <c r="E100" i="69"/>
  <c r="C103" i="60"/>
  <c r="M102" i="69"/>
  <c r="E102" i="69"/>
  <c r="C105" i="60"/>
  <c r="M104" i="69"/>
  <c r="E104" i="69"/>
  <c r="C107" i="60"/>
  <c r="M106" i="69"/>
  <c r="E106" i="69"/>
  <c r="C109" i="60"/>
  <c r="M108" i="69"/>
  <c r="E108" i="69"/>
  <c r="C111" i="60"/>
  <c r="M110" i="69"/>
  <c r="E110" i="69"/>
  <c r="C113" i="60"/>
  <c r="M112" i="69"/>
  <c r="E112" i="69"/>
  <c r="C115" i="60"/>
  <c r="M114" i="69"/>
  <c r="E114" i="69"/>
  <c r="C117" i="60"/>
  <c r="M116" i="69"/>
  <c r="E116" i="69"/>
  <c r="C119" i="60"/>
  <c r="M118" i="69"/>
  <c r="E118" i="69"/>
  <c r="C121" i="60"/>
  <c r="M120" i="69"/>
  <c r="E120" i="69"/>
  <c r="C123" i="60"/>
  <c r="M122" i="69"/>
  <c r="E122" i="69"/>
  <c r="C125" i="60"/>
  <c r="M124" i="69"/>
  <c r="E124" i="69"/>
  <c r="C127" i="60"/>
  <c r="M126" i="69"/>
  <c r="E126" i="69"/>
  <c r="C129" i="60"/>
  <c r="M128" i="69"/>
  <c r="E128" i="69"/>
  <c r="C131" i="60"/>
  <c r="M130" i="69"/>
  <c r="E130" i="69"/>
  <c r="C133" i="60"/>
  <c r="M132" i="69"/>
  <c r="E132" i="69"/>
  <c r="C135" i="60"/>
  <c r="M134" i="69"/>
  <c r="E134" i="69"/>
  <c r="C137" i="60"/>
  <c r="M136" i="69"/>
  <c r="E136" i="69"/>
  <c r="C139" i="60"/>
  <c r="M138" i="69"/>
  <c r="E138" i="69"/>
  <c r="C141" i="60"/>
  <c r="M140" i="69"/>
  <c r="E140" i="69"/>
  <c r="C143" i="60"/>
  <c r="M142" i="69"/>
  <c r="E142" i="69"/>
  <c r="C145" i="60"/>
  <c r="M144" i="69"/>
  <c r="E144" i="69"/>
  <c r="C147" i="60"/>
  <c r="M146" i="69"/>
  <c r="E146" i="69"/>
  <c r="C149" i="60"/>
  <c r="M148" i="69"/>
  <c r="E148" i="69"/>
  <c r="C151" i="60"/>
  <c r="M150" i="69"/>
  <c r="E150" i="69"/>
  <c r="C153" i="60"/>
  <c r="M152" i="69"/>
  <c r="E152" i="69"/>
  <c r="C155" i="60"/>
  <c r="M154" i="69"/>
  <c r="E154" i="69"/>
  <c r="C157" i="60"/>
  <c r="M156" i="69"/>
  <c r="E156" i="69"/>
  <c r="C159" i="60"/>
  <c r="M158" i="69"/>
  <c r="E158" i="69"/>
  <c r="C161" i="60"/>
  <c r="M160" i="69"/>
  <c r="E160" i="69"/>
  <c r="C163" i="60"/>
  <c r="M162" i="69"/>
  <c r="E162" i="69"/>
  <c r="C165" i="60"/>
  <c r="M164" i="69"/>
  <c r="E164" i="69"/>
  <c r="C167" i="60"/>
  <c r="M166" i="69"/>
  <c r="E166" i="69"/>
  <c r="C169" i="60"/>
  <c r="M168" i="69"/>
  <c r="E168" i="69"/>
  <c r="C171" i="60"/>
  <c r="M170" i="69"/>
  <c r="E170" i="69"/>
  <c r="C173" i="60"/>
  <c r="M172" i="69"/>
  <c r="E172" i="69"/>
  <c r="C175" i="60"/>
  <c r="M174" i="69"/>
  <c r="E174" i="69"/>
  <c r="C177" i="60"/>
  <c r="M176" i="69"/>
  <c r="E176" i="69"/>
  <c r="C179" i="60"/>
  <c r="M178" i="69"/>
  <c r="E178" i="69"/>
  <c r="C181" i="60"/>
  <c r="M180" i="69"/>
  <c r="E180" i="69"/>
  <c r="C183" i="60"/>
  <c r="M182" i="69"/>
  <c r="E182" i="69"/>
  <c r="C185" i="60"/>
  <c r="M184" i="69"/>
  <c r="E184" i="69"/>
  <c r="C187" i="60"/>
  <c r="M186" i="69"/>
  <c r="E186" i="69"/>
  <c r="C189" i="60"/>
  <c r="M188" i="69"/>
  <c r="E188" i="69"/>
  <c r="C191" i="60"/>
  <c r="M190" i="69"/>
  <c r="E190" i="69"/>
  <c r="C193" i="60"/>
  <c r="M192" i="69"/>
  <c r="E192" i="69"/>
  <c r="C195" i="60"/>
  <c r="M194" i="69"/>
  <c r="E194" i="69"/>
  <c r="C197" i="60"/>
  <c r="M196" i="69"/>
  <c r="E196" i="69"/>
  <c r="C199" i="60"/>
  <c r="M198" i="69"/>
  <c r="E198" i="69"/>
  <c r="C201" i="60"/>
  <c r="M200" i="69"/>
  <c r="E200" i="69"/>
  <c r="C203" i="60"/>
  <c r="M202" i="69"/>
  <c r="E202" i="69"/>
  <c r="C205" i="60"/>
  <c r="M204" i="69"/>
  <c r="E204" i="69"/>
  <c r="C207" i="60"/>
  <c r="M206" i="69"/>
  <c r="E206" i="69"/>
  <c r="C209" i="60"/>
  <c r="M208" i="69"/>
  <c r="E208" i="69"/>
  <c r="C211" i="60"/>
  <c r="M210" i="69"/>
  <c r="E210" i="69"/>
  <c r="C213" i="60"/>
  <c r="M212" i="69"/>
  <c r="E212" i="69"/>
  <c r="C215" i="60"/>
  <c r="M214" i="69"/>
  <c r="E214" i="69"/>
  <c r="C217" i="60"/>
  <c r="M216" i="69"/>
  <c r="E216" i="69"/>
  <c r="C219" i="60"/>
  <c r="M218" i="69"/>
  <c r="E218" i="69"/>
  <c r="C221" i="60"/>
  <c r="O6" i="60"/>
  <c r="D3" i="69"/>
  <c r="O8" i="60"/>
  <c r="D5" i="69"/>
  <c r="O10" i="60"/>
  <c r="D7" i="69"/>
  <c r="D9" i="69"/>
  <c r="O12" i="60"/>
  <c r="D11" i="69"/>
  <c r="O14" i="60"/>
  <c r="D13" i="69"/>
  <c r="O16" i="60"/>
  <c r="D15" i="69"/>
  <c r="O18" i="60"/>
  <c r="D17" i="69"/>
  <c r="O20" i="60"/>
  <c r="D19" i="69"/>
  <c r="O22" i="60"/>
  <c r="D21" i="69"/>
  <c r="O24" i="60"/>
  <c r="D23" i="69"/>
  <c r="O26" i="60"/>
  <c r="D25" i="69"/>
  <c r="O28" i="60"/>
  <c r="D27" i="69"/>
  <c r="O30" i="60"/>
  <c r="D29" i="69"/>
  <c r="O32" i="60"/>
  <c r="D31" i="69"/>
  <c r="O34" i="60"/>
  <c r="D33" i="69"/>
  <c r="O36" i="60"/>
  <c r="D35" i="69"/>
  <c r="O38" i="60"/>
  <c r="D37" i="69"/>
  <c r="O40" i="60"/>
  <c r="D39" i="69"/>
  <c r="O42" i="60"/>
  <c r="D41" i="69"/>
  <c r="O44" i="60"/>
  <c r="D43" i="69"/>
  <c r="O46" i="60"/>
  <c r="D45" i="69"/>
  <c r="O48" i="60"/>
  <c r="D47" i="69"/>
  <c r="O50" i="60"/>
  <c r="D49" i="69"/>
  <c r="O52" i="60"/>
  <c r="D51" i="69"/>
  <c r="O54" i="60"/>
  <c r="D53" i="69"/>
  <c r="O56" i="60"/>
  <c r="D55" i="69"/>
  <c r="O58" i="60"/>
  <c r="D57" i="69"/>
  <c r="O60" i="60"/>
  <c r="D59" i="69"/>
  <c r="O62" i="60"/>
  <c r="D61" i="69"/>
  <c r="O64" i="60"/>
  <c r="D63" i="69"/>
  <c r="O66" i="60"/>
  <c r="D65" i="69"/>
  <c r="O68" i="60"/>
  <c r="D67" i="69"/>
  <c r="O70" i="60"/>
  <c r="D69" i="69"/>
  <c r="O72" i="60"/>
  <c r="D71" i="69"/>
  <c r="O74" i="60"/>
  <c r="D73" i="69"/>
  <c r="O76" i="60"/>
  <c r="D75" i="69"/>
  <c r="O78" i="60"/>
  <c r="D77" i="69"/>
  <c r="O80" i="60"/>
  <c r="D79" i="69"/>
  <c r="O82" i="60"/>
  <c r="D81" i="69"/>
  <c r="O84" i="60"/>
  <c r="D83" i="69"/>
  <c r="O86" i="60"/>
  <c r="D85" i="69"/>
  <c r="O88" i="60"/>
  <c r="D87" i="69"/>
  <c r="O90" i="60"/>
  <c r="D89" i="69"/>
  <c r="O92" i="60"/>
  <c r="D91" i="69"/>
  <c r="O94" i="60"/>
  <c r="D93" i="69"/>
  <c r="O96" i="60"/>
  <c r="D95" i="69"/>
  <c r="O98" i="60"/>
  <c r="D97" i="69"/>
  <c r="O100" i="60"/>
  <c r="D99" i="69"/>
  <c r="O102" i="60"/>
  <c r="D101" i="69"/>
  <c r="O104" i="60"/>
  <c r="D103" i="69"/>
  <c r="O106" i="60"/>
  <c r="D105" i="69"/>
  <c r="O108" i="60"/>
  <c r="D107" i="69"/>
  <c r="O110" i="60"/>
  <c r="D109" i="69"/>
  <c r="O112" i="60"/>
  <c r="D111" i="69"/>
  <c r="O114" i="60"/>
  <c r="D113" i="69"/>
  <c r="O116" i="60"/>
  <c r="D115" i="69"/>
  <c r="O118" i="60"/>
  <c r="D117" i="69"/>
  <c r="O120" i="60"/>
  <c r="D119" i="69"/>
  <c r="O122" i="60"/>
  <c r="D121" i="69"/>
  <c r="O124" i="60"/>
  <c r="D123" i="69"/>
  <c r="O126" i="60"/>
  <c r="D125" i="69"/>
  <c r="O128" i="60"/>
  <c r="D127" i="69"/>
  <c r="O130" i="60"/>
  <c r="D129" i="69"/>
  <c r="O132" i="60"/>
  <c r="D131" i="69"/>
  <c r="O134" i="60"/>
  <c r="D133" i="69"/>
  <c r="O136" i="60"/>
  <c r="D135" i="69"/>
  <c r="O138" i="60"/>
  <c r="D137" i="69"/>
  <c r="O140" i="60"/>
  <c r="D139" i="69"/>
  <c r="O142" i="60"/>
  <c r="D141" i="69"/>
  <c r="O144" i="60"/>
  <c r="D143" i="69"/>
  <c r="O146" i="60"/>
  <c r="D145" i="69"/>
  <c r="O148" i="60"/>
  <c r="D147" i="69"/>
  <c r="O150" i="60"/>
  <c r="D149" i="69"/>
  <c r="O152" i="60"/>
  <c r="D151" i="69"/>
  <c r="O154" i="60"/>
  <c r="D153" i="69"/>
  <c r="O156" i="60"/>
  <c r="D155" i="69"/>
  <c r="O158" i="60"/>
  <c r="D157" i="69"/>
  <c r="O160" i="60"/>
  <c r="D159" i="69"/>
  <c r="O162" i="60"/>
  <c r="D161" i="69"/>
  <c r="O164" i="60"/>
  <c r="D163" i="69"/>
  <c r="O166" i="60"/>
  <c r="D165" i="69"/>
  <c r="O168" i="60"/>
  <c r="D167" i="69"/>
  <c r="O170" i="60"/>
  <c r="D169" i="69"/>
  <c r="O172" i="60"/>
  <c r="D171" i="69"/>
  <c r="O174" i="60"/>
  <c r="D173" i="69"/>
  <c r="O176" i="60"/>
  <c r="D175" i="69"/>
  <c r="O178" i="60"/>
  <c r="D177" i="69"/>
  <c r="O180" i="60"/>
  <c r="D179" i="69"/>
  <c r="O182" i="60"/>
  <c r="D181" i="69"/>
  <c r="O184" i="60"/>
  <c r="D183" i="69"/>
  <c r="O186" i="60"/>
  <c r="D185" i="69"/>
  <c r="O188" i="60"/>
  <c r="D187" i="69"/>
  <c r="O190" i="60"/>
  <c r="D189" i="69"/>
  <c r="O192" i="60"/>
  <c r="D191" i="69"/>
  <c r="O194" i="60"/>
  <c r="D193" i="69"/>
  <c r="O196" i="60"/>
  <c r="D195" i="69"/>
  <c r="O198" i="60"/>
  <c r="D197" i="69"/>
  <c r="O200" i="60"/>
  <c r="D199" i="69"/>
  <c r="O202" i="60"/>
  <c r="D201" i="69"/>
  <c r="O204" i="60"/>
  <c r="D203" i="69"/>
  <c r="O206" i="60"/>
  <c r="D205" i="69"/>
  <c r="O208" i="60"/>
  <c r="D207" i="69"/>
  <c r="O210" i="60"/>
  <c r="D209" i="69"/>
  <c r="O212" i="60"/>
  <c r="D211" i="69"/>
  <c r="O214" i="60"/>
  <c r="D213" i="69"/>
  <c r="O216" i="60"/>
  <c r="D215" i="69"/>
  <c r="O218" i="60"/>
  <c r="D217" i="69"/>
  <c r="O220" i="60"/>
  <c r="D219" i="69"/>
  <c r="O222" i="60"/>
  <c r="M3" i="69"/>
  <c r="E3" i="69"/>
  <c r="C6" i="60"/>
  <c r="M5" i="69"/>
  <c r="E5" i="69"/>
  <c r="C8" i="60"/>
  <c r="M7" i="69"/>
  <c r="E7" i="69"/>
  <c r="C10" i="60"/>
  <c r="M9" i="69"/>
  <c r="E9" i="69"/>
  <c r="C12" i="60"/>
  <c r="M11" i="69"/>
  <c r="E11" i="69"/>
  <c r="C14" i="60"/>
  <c r="M13" i="69"/>
  <c r="E13" i="69"/>
  <c r="C16" i="60"/>
  <c r="M15" i="69"/>
  <c r="E15" i="69"/>
  <c r="C18" i="60"/>
  <c r="M17" i="69"/>
  <c r="E17" i="69"/>
  <c r="C20" i="60"/>
  <c r="M19" i="69"/>
  <c r="E19" i="69"/>
  <c r="C22" i="60"/>
  <c r="M21" i="69"/>
  <c r="E21" i="69"/>
  <c r="C24" i="60"/>
  <c r="M23" i="69"/>
  <c r="E23" i="69"/>
  <c r="C26" i="60"/>
  <c r="M25" i="69"/>
  <c r="E25" i="69"/>
  <c r="C28" i="60"/>
  <c r="M27" i="69"/>
  <c r="E27" i="69"/>
  <c r="C30" i="60"/>
  <c r="M29" i="69"/>
  <c r="E29" i="69"/>
  <c r="C32" i="60"/>
  <c r="M31" i="69"/>
  <c r="E31" i="69"/>
  <c r="C34" i="60"/>
  <c r="M33" i="69"/>
  <c r="E33" i="69"/>
  <c r="C36" i="60"/>
  <c r="M35" i="69"/>
  <c r="E35" i="69"/>
  <c r="C38" i="60"/>
  <c r="M37" i="69"/>
  <c r="E37" i="69"/>
  <c r="C40" i="60"/>
  <c r="M39" i="69"/>
  <c r="E39" i="69"/>
  <c r="C42" i="60"/>
  <c r="M41" i="69"/>
  <c r="E41" i="69"/>
  <c r="C44" i="60"/>
  <c r="M43" i="69"/>
  <c r="E43" i="69"/>
  <c r="C46" i="60"/>
  <c r="M45" i="69"/>
  <c r="E45" i="69"/>
  <c r="C48" i="60"/>
  <c r="M47" i="69"/>
  <c r="E47" i="69"/>
  <c r="C50" i="60"/>
  <c r="M49" i="69"/>
  <c r="E49" i="69"/>
  <c r="C52" i="60"/>
  <c r="M51" i="69"/>
  <c r="E51" i="69"/>
  <c r="C54" i="60"/>
  <c r="M53" i="69"/>
  <c r="E53" i="69"/>
  <c r="C56" i="60"/>
  <c r="M55" i="69"/>
  <c r="E55" i="69"/>
  <c r="C58" i="60"/>
  <c r="M57" i="69"/>
  <c r="E57" i="69"/>
  <c r="C60" i="60"/>
  <c r="M59" i="69"/>
  <c r="E59" i="69"/>
  <c r="C62" i="60"/>
  <c r="M61" i="69"/>
  <c r="E61" i="69"/>
  <c r="C64" i="60"/>
  <c r="M63" i="69"/>
  <c r="E63" i="69"/>
  <c r="C66" i="60"/>
  <c r="M65" i="69"/>
  <c r="E65" i="69"/>
  <c r="C68" i="60"/>
  <c r="M67" i="69"/>
  <c r="E67" i="69"/>
  <c r="C70" i="60"/>
  <c r="M69" i="69"/>
  <c r="E69" i="69"/>
  <c r="C72" i="60"/>
  <c r="M71" i="69"/>
  <c r="E71" i="69"/>
  <c r="C74" i="60"/>
  <c r="M73" i="69"/>
  <c r="E73" i="69"/>
  <c r="C76" i="60"/>
  <c r="M75" i="69"/>
  <c r="E75" i="69"/>
  <c r="C78" i="60"/>
  <c r="M77" i="69"/>
  <c r="E77" i="69"/>
  <c r="C80" i="60"/>
  <c r="M79" i="69"/>
  <c r="E79" i="69"/>
  <c r="C82" i="60"/>
  <c r="M81" i="69"/>
  <c r="E81" i="69"/>
  <c r="C84" i="60"/>
  <c r="M83" i="69"/>
  <c r="E83" i="69"/>
  <c r="C86" i="60"/>
  <c r="M85" i="69"/>
  <c r="E85" i="69"/>
  <c r="C88" i="60"/>
  <c r="M87" i="69"/>
  <c r="E87" i="69"/>
  <c r="C90" i="60"/>
  <c r="M89" i="69"/>
  <c r="E89" i="69"/>
  <c r="C92" i="60"/>
  <c r="M91" i="69"/>
  <c r="E91" i="69"/>
  <c r="C94" i="60"/>
  <c r="M93" i="69"/>
  <c r="E93" i="69"/>
  <c r="C96" i="60"/>
  <c r="M95" i="69"/>
  <c r="E95" i="69"/>
  <c r="C98" i="60"/>
  <c r="M97" i="69"/>
  <c r="E97" i="69"/>
  <c r="C100" i="60"/>
  <c r="M99" i="69"/>
  <c r="E99" i="69"/>
  <c r="C102" i="60"/>
  <c r="M101" i="69"/>
  <c r="E101" i="69"/>
  <c r="C104" i="60"/>
  <c r="M103" i="69"/>
  <c r="E103" i="69"/>
  <c r="C106" i="60"/>
  <c r="M105" i="69"/>
  <c r="E105" i="69"/>
  <c r="C108" i="60"/>
  <c r="M107" i="69"/>
  <c r="E107" i="69"/>
  <c r="C110" i="60"/>
  <c r="M109" i="69"/>
  <c r="E109" i="69"/>
  <c r="C112" i="60"/>
  <c r="M111" i="69"/>
  <c r="E111" i="69"/>
  <c r="C114" i="60"/>
  <c r="M113" i="69"/>
  <c r="E113" i="69"/>
  <c r="C116" i="60"/>
  <c r="M115" i="69"/>
  <c r="E115" i="69"/>
  <c r="C118" i="60"/>
  <c r="M117" i="69"/>
  <c r="E117" i="69"/>
  <c r="C120" i="60"/>
  <c r="M119" i="69"/>
  <c r="E119" i="69"/>
  <c r="C122" i="60"/>
  <c r="M121" i="69"/>
  <c r="E121" i="69"/>
  <c r="C124" i="60"/>
  <c r="M123" i="69"/>
  <c r="E123" i="69"/>
  <c r="C126" i="60"/>
  <c r="M125" i="69"/>
  <c r="E125" i="69"/>
  <c r="C128" i="60"/>
  <c r="M127" i="69"/>
  <c r="E127" i="69"/>
  <c r="C130" i="60"/>
  <c r="M129" i="69"/>
  <c r="E129" i="69"/>
  <c r="C132" i="60"/>
  <c r="M131" i="69"/>
  <c r="E131" i="69"/>
  <c r="C134" i="60"/>
  <c r="M133" i="69"/>
  <c r="E133" i="69"/>
  <c r="C136" i="60"/>
  <c r="M135" i="69"/>
  <c r="E135" i="69"/>
  <c r="C138" i="60"/>
  <c r="M137" i="69"/>
  <c r="E137" i="69"/>
  <c r="C140" i="60"/>
  <c r="M139" i="69"/>
  <c r="E139" i="69"/>
  <c r="C142" i="60"/>
  <c r="M141" i="69"/>
  <c r="E141" i="69"/>
  <c r="C144" i="60"/>
  <c r="M143" i="69"/>
  <c r="E143" i="69"/>
  <c r="C146" i="60"/>
  <c r="M145" i="69"/>
  <c r="E145" i="69"/>
  <c r="C148" i="60"/>
  <c r="M147" i="69"/>
  <c r="E147" i="69"/>
  <c r="C150" i="60"/>
  <c r="M149" i="69"/>
  <c r="E149" i="69"/>
  <c r="C152" i="60"/>
  <c r="M151" i="69"/>
  <c r="E151" i="69"/>
  <c r="C154" i="60"/>
  <c r="M153" i="69"/>
  <c r="E153" i="69"/>
  <c r="C156" i="60"/>
  <c r="M155" i="69"/>
  <c r="E155" i="69"/>
  <c r="C158" i="60"/>
  <c r="M157" i="69"/>
  <c r="E157" i="69"/>
  <c r="C160" i="60"/>
  <c r="M159" i="69"/>
  <c r="E159" i="69"/>
  <c r="C162" i="60"/>
  <c r="M161" i="69"/>
  <c r="E161" i="69"/>
  <c r="C164" i="60"/>
  <c r="M163" i="69"/>
  <c r="E163" i="69"/>
  <c r="C166" i="60"/>
  <c r="M165" i="69"/>
  <c r="E165" i="69"/>
  <c r="C168" i="60"/>
  <c r="M167" i="69"/>
  <c r="E167" i="69"/>
  <c r="C170" i="60"/>
  <c r="M169" i="69"/>
  <c r="E169" i="69"/>
  <c r="C172" i="60"/>
  <c r="M171" i="69"/>
  <c r="E171" i="69"/>
  <c r="C174" i="60"/>
  <c r="M173" i="69"/>
  <c r="E173" i="69"/>
  <c r="C176" i="60"/>
  <c r="M175" i="69"/>
  <c r="E175" i="69"/>
  <c r="C178" i="60"/>
  <c r="M177" i="69"/>
  <c r="E177" i="69"/>
  <c r="C180" i="60"/>
  <c r="M179" i="69"/>
  <c r="E179" i="69"/>
  <c r="C182" i="60"/>
  <c r="M181" i="69"/>
  <c r="E181" i="69"/>
  <c r="C184" i="60"/>
  <c r="M183" i="69"/>
  <c r="E183" i="69"/>
  <c r="C186" i="60"/>
  <c r="M185" i="69"/>
  <c r="E185" i="69"/>
  <c r="C188" i="60"/>
  <c r="M187" i="69"/>
  <c r="E187" i="69"/>
  <c r="C190" i="60"/>
  <c r="M189" i="69"/>
  <c r="E189" i="69"/>
  <c r="C192" i="60"/>
  <c r="M191" i="69"/>
  <c r="E191" i="69"/>
  <c r="C194" i="60"/>
  <c r="M193" i="69"/>
  <c r="E193" i="69"/>
  <c r="C196" i="60"/>
  <c r="M195" i="69"/>
  <c r="E195" i="69"/>
  <c r="C198" i="60"/>
  <c r="M197" i="69"/>
  <c r="E197" i="69"/>
  <c r="C200" i="60"/>
  <c r="M199" i="69"/>
  <c r="E199" i="69"/>
  <c r="C202" i="60"/>
  <c r="M201" i="69"/>
  <c r="E201" i="69"/>
  <c r="C204" i="60"/>
  <c r="M203" i="69"/>
  <c r="E203" i="69"/>
  <c r="C206" i="60"/>
  <c r="M205" i="69"/>
  <c r="E205" i="69"/>
  <c r="C208" i="60"/>
  <c r="M207" i="69"/>
  <c r="E207" i="69"/>
  <c r="C210" i="60"/>
  <c r="M209" i="69"/>
  <c r="E209" i="69"/>
  <c r="C212" i="60"/>
  <c r="M211" i="69"/>
  <c r="E211" i="69"/>
  <c r="C214" i="60"/>
  <c r="M213" i="69"/>
  <c r="E213" i="69"/>
  <c r="C216" i="60"/>
  <c r="M215" i="69"/>
  <c r="E215" i="69"/>
  <c r="C218" i="60"/>
  <c r="M217" i="69"/>
  <c r="E217" i="69"/>
  <c r="C220" i="60"/>
  <c r="M219" i="69"/>
  <c r="E219" i="69"/>
  <c r="C222" i="60"/>
  <c r="C108" i="52"/>
  <c r="C107" i="52"/>
  <c r="C106" i="52"/>
  <c r="C105" i="52"/>
  <c r="C104" i="52"/>
  <c r="C103" i="52"/>
  <c r="C102" i="52"/>
  <c r="C101" i="52"/>
  <c r="C100" i="52"/>
  <c r="C99" i="52"/>
  <c r="C98" i="52"/>
  <c r="C97" i="52"/>
  <c r="C95" i="52"/>
  <c r="C94" i="52"/>
  <c r="C93" i="52"/>
  <c r="C92" i="52"/>
  <c r="C91" i="52"/>
  <c r="C90" i="52"/>
  <c r="C89" i="52"/>
  <c r="C88" i="52"/>
  <c r="C87" i="52"/>
  <c r="C86" i="52"/>
  <c r="C85" i="52"/>
  <c r="C84" i="52"/>
  <c r="C83" i="52"/>
  <c r="C82" i="52"/>
  <c r="C81" i="52"/>
  <c r="C80" i="52"/>
  <c r="C79" i="52"/>
  <c r="C78" i="52"/>
  <c r="C77" i="52"/>
  <c r="C76" i="52"/>
  <c r="C75" i="52"/>
  <c r="C74" i="52"/>
  <c r="C73" i="52"/>
  <c r="C72" i="52"/>
  <c r="C71" i="52"/>
  <c r="C70" i="52"/>
  <c r="C69" i="52"/>
  <c r="C68" i="52"/>
  <c r="C67" i="52"/>
  <c r="C66" i="52"/>
  <c r="C65" i="52"/>
  <c r="C64" i="52"/>
  <c r="C63" i="52"/>
  <c r="C62" i="52"/>
  <c r="C61" i="52"/>
  <c r="C60" i="52"/>
  <c r="C59" i="52"/>
  <c r="C58" i="52"/>
  <c r="C57" i="52"/>
  <c r="C56" i="52"/>
  <c r="C55" i="52"/>
  <c r="C54" i="52"/>
  <c r="C53" i="52"/>
  <c r="C52" i="52"/>
  <c r="C51" i="52"/>
  <c r="C50" i="52"/>
  <c r="C49" i="52"/>
  <c r="C48" i="52"/>
  <c r="C47" i="52"/>
  <c r="C46" i="52"/>
  <c r="C45" i="52"/>
  <c r="C44" i="52"/>
  <c r="C43" i="52"/>
  <c r="C42" i="52"/>
  <c r="C41" i="52"/>
  <c r="C40" i="52"/>
  <c r="C39" i="52"/>
  <c r="C38" i="52"/>
  <c r="C37" i="52"/>
  <c r="C36" i="52"/>
  <c r="C35" i="52"/>
  <c r="C34" i="52"/>
  <c r="C33" i="52"/>
  <c r="C32" i="52"/>
  <c r="C31" i="52"/>
  <c r="C30" i="52"/>
  <c r="C29" i="52"/>
  <c r="C28" i="52"/>
  <c r="C27" i="52"/>
  <c r="C26" i="52"/>
  <c r="C25" i="52"/>
  <c r="C24" i="52"/>
  <c r="C23" i="52"/>
  <c r="C22" i="52"/>
  <c r="C21" i="52"/>
  <c r="C20" i="52"/>
  <c r="C19" i="52"/>
  <c r="C18" i="52"/>
  <c r="C17" i="52"/>
  <c r="C16" i="52"/>
  <c r="C15" i="52"/>
  <c r="C14" i="52"/>
  <c r="C13" i="52"/>
  <c r="C11" i="52"/>
  <c r="C10" i="52"/>
  <c r="C9" i="52"/>
  <c r="C8" i="52"/>
  <c r="C7" i="52"/>
  <c r="C6" i="52"/>
  <c r="C5" i="52"/>
  <c r="Q4" i="52"/>
  <c r="P4" i="52"/>
  <c r="O4" i="52"/>
  <c r="N4" i="52"/>
  <c r="M4" i="52"/>
  <c r="L4" i="52"/>
  <c r="K4" i="52"/>
  <c r="J4" i="52"/>
  <c r="M5" i="66" l="1"/>
  <c r="D5" i="66"/>
  <c r="M11" i="66"/>
  <c r="D11" i="66"/>
  <c r="M16" i="66"/>
  <c r="D16" i="66"/>
  <c r="M20" i="66"/>
  <c r="D20" i="66"/>
  <c r="M25" i="66"/>
  <c r="D25" i="66"/>
  <c r="M28" i="66"/>
  <c r="D28" i="66"/>
  <c r="M32" i="66"/>
  <c r="D32" i="66"/>
  <c r="M36" i="66"/>
  <c r="D36" i="66"/>
  <c r="D41" i="66"/>
  <c r="M41" i="66"/>
  <c r="D44" i="66"/>
  <c r="M44" i="66"/>
  <c r="D46" i="66"/>
  <c r="M46" i="66"/>
  <c r="D50" i="66"/>
  <c r="M50" i="66"/>
  <c r="D54" i="66"/>
  <c r="M54" i="66"/>
  <c r="D58" i="66"/>
  <c r="M58" i="66"/>
  <c r="M7" i="66"/>
  <c r="D7" i="66"/>
  <c r="M15" i="66"/>
  <c r="D15" i="66"/>
  <c r="M17" i="66"/>
  <c r="D17" i="66"/>
  <c r="M22" i="66"/>
  <c r="D22" i="66"/>
  <c r="M27" i="66"/>
  <c r="D27" i="66"/>
  <c r="M30" i="66"/>
  <c r="D30" i="66"/>
  <c r="M34" i="66"/>
  <c r="D34" i="66"/>
  <c r="M37" i="66"/>
  <c r="D37" i="66"/>
  <c r="M42" i="66"/>
  <c r="D42" i="66"/>
  <c r="M45" i="66"/>
  <c r="D45" i="66"/>
  <c r="D48" i="66"/>
  <c r="M48" i="66"/>
  <c r="D52" i="66"/>
  <c r="M52" i="66"/>
  <c r="D56" i="66"/>
  <c r="M56" i="66"/>
  <c r="D60" i="66"/>
  <c r="M60" i="66"/>
  <c r="E8" i="47"/>
  <c r="I10" i="47"/>
  <c r="I9" i="47"/>
  <c r="G10" i="47"/>
  <c r="G9" i="47"/>
  <c r="E10" i="47"/>
  <c r="E9" i="47"/>
  <c r="C10" i="47"/>
  <c r="C9" i="47"/>
  <c r="I8" i="47"/>
  <c r="G8" i="47"/>
  <c r="C8" i="47"/>
  <c r="S4" i="47"/>
  <c r="I54" i="47"/>
  <c r="I53" i="47"/>
  <c r="I52" i="47"/>
  <c r="I51" i="47"/>
  <c r="I50" i="47"/>
  <c r="I49" i="47"/>
  <c r="I48" i="47"/>
  <c r="I47" i="47"/>
  <c r="I46" i="47"/>
  <c r="I45" i="47"/>
  <c r="I44" i="47"/>
  <c r="I43" i="47"/>
  <c r="I41" i="47"/>
  <c r="I40" i="47"/>
  <c r="I39" i="47"/>
  <c r="I38" i="47"/>
  <c r="I37" i="47"/>
  <c r="I36" i="47"/>
  <c r="I34" i="47"/>
  <c r="I33" i="47"/>
  <c r="I32" i="47"/>
  <c r="I31" i="47"/>
  <c r="I30" i="47"/>
  <c r="I29" i="47"/>
  <c r="I28" i="47"/>
  <c r="I27" i="47"/>
  <c r="I26" i="47"/>
  <c r="I25" i="47"/>
  <c r="I24" i="47"/>
  <c r="I23" i="47"/>
  <c r="I22" i="47"/>
  <c r="I21" i="47"/>
  <c r="I20" i="47"/>
  <c r="I19" i="47"/>
  <c r="I18" i="47"/>
  <c r="I17" i="47"/>
  <c r="I16" i="47"/>
  <c r="I15" i="47"/>
  <c r="I14" i="47"/>
  <c r="I13" i="47"/>
  <c r="I12" i="47"/>
  <c r="I11" i="47"/>
  <c r="I7" i="47"/>
  <c r="I6" i="47"/>
  <c r="I5" i="47"/>
  <c r="G54" i="47"/>
  <c r="G53" i="47"/>
  <c r="G52" i="47"/>
  <c r="G51" i="47"/>
  <c r="G50" i="47"/>
  <c r="G49" i="47"/>
  <c r="G48" i="47"/>
  <c r="G47" i="47"/>
  <c r="G46" i="47"/>
  <c r="G45" i="47"/>
  <c r="G44" i="47"/>
  <c r="G43" i="47"/>
  <c r="G40" i="47"/>
  <c r="G39" i="47"/>
  <c r="G38" i="47"/>
  <c r="G37" i="47"/>
  <c r="G36" i="47"/>
  <c r="G34" i="47"/>
  <c r="G33" i="47"/>
  <c r="G32" i="47"/>
  <c r="G31" i="47"/>
  <c r="G30" i="47"/>
  <c r="G29" i="47"/>
  <c r="G28" i="47"/>
  <c r="G27" i="47"/>
  <c r="G26" i="47"/>
  <c r="G25" i="47"/>
  <c r="G24" i="47"/>
  <c r="G23" i="47"/>
  <c r="G22" i="47"/>
  <c r="G21" i="47"/>
  <c r="G20" i="47"/>
  <c r="G19" i="47"/>
  <c r="G18" i="47"/>
  <c r="G17" i="47"/>
  <c r="G16" i="47"/>
  <c r="G15" i="47"/>
  <c r="G14" i="47"/>
  <c r="G13" i="47"/>
  <c r="G12" i="47"/>
  <c r="G11" i="47"/>
  <c r="G7" i="47"/>
  <c r="G6" i="47"/>
  <c r="G5" i="47"/>
  <c r="L54" i="47"/>
  <c r="C54" i="47"/>
  <c r="A54" i="47"/>
  <c r="L53" i="47"/>
  <c r="C53" i="47"/>
  <c r="A53" i="47"/>
  <c r="L52" i="47"/>
  <c r="C52" i="47"/>
  <c r="A52" i="47"/>
  <c r="L51" i="47"/>
  <c r="C51" i="47"/>
  <c r="A51" i="47"/>
  <c r="L50" i="47"/>
  <c r="C50" i="47"/>
  <c r="A50" i="47"/>
  <c r="L49" i="47"/>
  <c r="C49" i="47"/>
  <c r="A49" i="47"/>
  <c r="L48" i="47"/>
  <c r="C48" i="47"/>
  <c r="A48" i="47"/>
  <c r="L47" i="47"/>
  <c r="C47" i="47"/>
  <c r="A47" i="47"/>
  <c r="L46" i="47"/>
  <c r="C46" i="47"/>
  <c r="A46" i="47"/>
  <c r="L45" i="47"/>
  <c r="C45" i="47"/>
  <c r="A45" i="47"/>
  <c r="L44" i="47"/>
  <c r="C44" i="47"/>
  <c r="A44" i="47"/>
  <c r="L43" i="47"/>
  <c r="C43" i="47"/>
  <c r="A43" i="47"/>
  <c r="L41" i="47"/>
  <c r="C41" i="47"/>
  <c r="A41" i="47"/>
  <c r="L40" i="47"/>
  <c r="C40" i="47"/>
  <c r="A40" i="47"/>
  <c r="L39" i="47"/>
  <c r="C39" i="47"/>
  <c r="A39" i="47"/>
  <c r="L38" i="47"/>
  <c r="C38" i="47"/>
  <c r="A38" i="47"/>
  <c r="L37" i="47"/>
  <c r="C37" i="47"/>
  <c r="A37" i="47"/>
  <c r="L36" i="47"/>
  <c r="C36" i="47"/>
  <c r="A36" i="47"/>
  <c r="L34" i="47"/>
  <c r="C34" i="47"/>
  <c r="A34" i="47"/>
  <c r="L33" i="47"/>
  <c r="C33" i="47"/>
  <c r="A33" i="47"/>
  <c r="L32" i="47"/>
  <c r="C32" i="47"/>
  <c r="A32" i="47"/>
  <c r="L31" i="47"/>
  <c r="C31" i="47"/>
  <c r="A31" i="47"/>
  <c r="L30" i="47"/>
  <c r="C30" i="47"/>
  <c r="A30" i="47"/>
  <c r="L29" i="47"/>
  <c r="C29" i="47"/>
  <c r="A29" i="47"/>
  <c r="L28" i="47"/>
  <c r="C28" i="47"/>
  <c r="A28" i="47"/>
  <c r="L27" i="47"/>
  <c r="C27" i="47"/>
  <c r="A27" i="47"/>
  <c r="L26" i="47"/>
  <c r="C26" i="47"/>
  <c r="A26" i="47"/>
  <c r="L25" i="47"/>
  <c r="C25" i="47"/>
  <c r="A25" i="47"/>
  <c r="L24" i="47"/>
  <c r="C24" i="47"/>
  <c r="A24" i="47"/>
  <c r="L23" i="47"/>
  <c r="C23" i="47"/>
  <c r="A23" i="47"/>
  <c r="L22" i="47"/>
  <c r="C22" i="47"/>
  <c r="A22" i="47"/>
  <c r="L21" i="47"/>
  <c r="C21" i="47"/>
  <c r="A21" i="47"/>
  <c r="L20" i="47"/>
  <c r="C20" i="47"/>
  <c r="A20" i="47"/>
  <c r="L19" i="47"/>
  <c r="C19" i="47"/>
  <c r="A19" i="47"/>
  <c r="L18" i="47"/>
  <c r="C18" i="47"/>
  <c r="A18" i="47"/>
  <c r="L17" i="47"/>
  <c r="C17" i="47"/>
  <c r="A17" i="47"/>
  <c r="L16" i="47"/>
  <c r="C16" i="47"/>
  <c r="A16" i="47"/>
  <c r="L15" i="47"/>
  <c r="C15" i="47"/>
  <c r="A15" i="47"/>
  <c r="L14" i="47"/>
  <c r="C14" i="47"/>
  <c r="A14" i="47"/>
  <c r="L13" i="47"/>
  <c r="C13" i="47"/>
  <c r="A13" i="47"/>
  <c r="L12" i="47"/>
  <c r="C12" i="47"/>
  <c r="A12" i="47"/>
  <c r="L11" i="47"/>
  <c r="C11" i="47"/>
  <c r="A11" i="47"/>
  <c r="L7" i="47"/>
  <c r="C7" i="47"/>
  <c r="A7" i="47"/>
  <c r="L6" i="47"/>
  <c r="C6" i="47"/>
  <c r="A6" i="47"/>
  <c r="L5" i="47"/>
  <c r="C5" i="47"/>
  <c r="A5" i="47"/>
  <c r="R4" i="47"/>
  <c r="Q4" i="47"/>
  <c r="P4" i="47"/>
  <c r="O4" i="47"/>
  <c r="N4" i="47"/>
  <c r="M4" i="47"/>
  <c r="U2" i="47"/>
  <c r="E53" i="47" s="1"/>
  <c r="M2" i="74" l="1"/>
  <c r="U5" i="63"/>
  <c r="M4" i="74"/>
  <c r="U7" i="63"/>
  <c r="M9" i="74"/>
  <c r="U12" i="63"/>
  <c r="M11" i="74"/>
  <c r="U14" i="63"/>
  <c r="M13" i="74"/>
  <c r="U16" i="63"/>
  <c r="M15" i="74"/>
  <c r="U18" i="63"/>
  <c r="M17" i="74"/>
  <c r="U20" i="63"/>
  <c r="M19" i="74"/>
  <c r="U22" i="63"/>
  <c r="M21" i="74"/>
  <c r="U24" i="63"/>
  <c r="M23" i="74"/>
  <c r="U26" i="63"/>
  <c r="M25" i="74"/>
  <c r="U28" i="63"/>
  <c r="M27" i="74"/>
  <c r="U30" i="63"/>
  <c r="M29" i="74"/>
  <c r="U32" i="63"/>
  <c r="M31" i="74"/>
  <c r="U34" i="63"/>
  <c r="M34" i="74"/>
  <c r="U37" i="63"/>
  <c r="M36" i="74"/>
  <c r="U39" i="63"/>
  <c r="M40" i="74"/>
  <c r="U43" i="63"/>
  <c r="M42" i="74"/>
  <c r="U45" i="63"/>
  <c r="M44" i="74"/>
  <c r="U47" i="63"/>
  <c r="M46" i="74"/>
  <c r="U49" i="63"/>
  <c r="M48" i="74"/>
  <c r="U51" i="63"/>
  <c r="M50" i="74"/>
  <c r="U53" i="63"/>
  <c r="P2" i="74"/>
  <c r="E2" i="74"/>
  <c r="C5" i="63"/>
  <c r="T5" i="63"/>
  <c r="S5" i="63" s="1"/>
  <c r="P4" i="74"/>
  <c r="E4" i="74"/>
  <c r="T7" i="63"/>
  <c r="C7" i="63"/>
  <c r="E9" i="74"/>
  <c r="P9" i="74"/>
  <c r="T12" i="63"/>
  <c r="C12" i="63"/>
  <c r="E11" i="74"/>
  <c r="P11" i="74"/>
  <c r="C14" i="63"/>
  <c r="T14" i="63"/>
  <c r="S14" i="63" s="1"/>
  <c r="E13" i="74"/>
  <c r="P13" i="74"/>
  <c r="T16" i="63"/>
  <c r="C16" i="63"/>
  <c r="E15" i="74"/>
  <c r="P15" i="74"/>
  <c r="C18" i="63"/>
  <c r="T18" i="63"/>
  <c r="S18" i="63" s="1"/>
  <c r="E17" i="74"/>
  <c r="P17" i="74"/>
  <c r="T20" i="63"/>
  <c r="C20" i="63"/>
  <c r="E19" i="74"/>
  <c r="P19" i="74"/>
  <c r="C22" i="63"/>
  <c r="T22" i="63"/>
  <c r="S22" i="63" s="1"/>
  <c r="E21" i="74"/>
  <c r="P21" i="74"/>
  <c r="T24" i="63"/>
  <c r="C24" i="63"/>
  <c r="P23" i="74"/>
  <c r="E23" i="74"/>
  <c r="C26" i="63"/>
  <c r="T26" i="63"/>
  <c r="S26" i="63" s="1"/>
  <c r="P25" i="74"/>
  <c r="E25" i="74"/>
  <c r="T28" i="63"/>
  <c r="C28" i="63"/>
  <c r="P27" i="74"/>
  <c r="E27" i="74"/>
  <c r="C30" i="63"/>
  <c r="T30" i="63"/>
  <c r="S30" i="63" s="1"/>
  <c r="P29" i="74"/>
  <c r="E29" i="74"/>
  <c r="T32" i="63"/>
  <c r="C32" i="63"/>
  <c r="P31" i="74"/>
  <c r="E31" i="74"/>
  <c r="C34" i="63"/>
  <c r="T34" i="63"/>
  <c r="S34" i="63" s="1"/>
  <c r="E34" i="74"/>
  <c r="P34" i="74"/>
  <c r="T37" i="63"/>
  <c r="C37" i="63"/>
  <c r="E36" i="74"/>
  <c r="P36" i="74"/>
  <c r="T39" i="63"/>
  <c r="C39" i="63"/>
  <c r="E38" i="74"/>
  <c r="P38" i="74"/>
  <c r="T41" i="63"/>
  <c r="S41" i="63" s="1"/>
  <c r="C41" i="63"/>
  <c r="P41" i="74"/>
  <c r="E41" i="74"/>
  <c r="T44" i="63"/>
  <c r="C44" i="63"/>
  <c r="P43" i="74"/>
  <c r="E43" i="74"/>
  <c r="C46" i="63"/>
  <c r="T46" i="63"/>
  <c r="P45" i="74"/>
  <c r="E45" i="74"/>
  <c r="T48" i="63"/>
  <c r="C48" i="63"/>
  <c r="P47" i="74"/>
  <c r="E47" i="74"/>
  <c r="C50" i="63"/>
  <c r="T50" i="63"/>
  <c r="P49" i="74"/>
  <c r="E49" i="74"/>
  <c r="T52" i="63"/>
  <c r="C52" i="63"/>
  <c r="P51" i="74"/>
  <c r="E51" i="74"/>
  <c r="C54" i="63"/>
  <c r="T54" i="63"/>
  <c r="E5" i="74"/>
  <c r="P5" i="74"/>
  <c r="T8" i="63"/>
  <c r="C8" i="63"/>
  <c r="D7" i="74"/>
  <c r="O10" i="63"/>
  <c r="M7" i="74"/>
  <c r="U10" i="63"/>
  <c r="E7" i="74"/>
  <c r="P7" i="74"/>
  <c r="C10" i="63"/>
  <c r="T10" i="63"/>
  <c r="D50" i="74"/>
  <c r="O53" i="63"/>
  <c r="M3" i="74"/>
  <c r="U6" i="63"/>
  <c r="M8" i="74"/>
  <c r="U11" i="63"/>
  <c r="M10" i="74"/>
  <c r="U13" i="63"/>
  <c r="M12" i="74"/>
  <c r="U15" i="63"/>
  <c r="M14" i="74"/>
  <c r="U17" i="63"/>
  <c r="M16" i="74"/>
  <c r="U19" i="63"/>
  <c r="M18" i="74"/>
  <c r="U21" i="63"/>
  <c r="M20" i="74"/>
  <c r="U23" i="63"/>
  <c r="M22" i="74"/>
  <c r="U25" i="63"/>
  <c r="M24" i="74"/>
  <c r="U27" i="63"/>
  <c r="M26" i="74"/>
  <c r="U29" i="63"/>
  <c r="M28" i="74"/>
  <c r="U31" i="63"/>
  <c r="M30" i="74"/>
  <c r="U33" i="63"/>
  <c r="M33" i="74"/>
  <c r="U36" i="63"/>
  <c r="M35" i="74"/>
  <c r="U38" i="63"/>
  <c r="M37" i="74"/>
  <c r="U40" i="63"/>
  <c r="M41" i="74"/>
  <c r="U44" i="63"/>
  <c r="M43" i="74"/>
  <c r="U46" i="63"/>
  <c r="M45" i="74"/>
  <c r="U48" i="63"/>
  <c r="M47" i="74"/>
  <c r="U50" i="63"/>
  <c r="M49" i="74"/>
  <c r="U52" i="63"/>
  <c r="M51" i="74"/>
  <c r="U54" i="63"/>
  <c r="E3" i="74"/>
  <c r="P3" i="74"/>
  <c r="T6" i="63"/>
  <c r="C6" i="63"/>
  <c r="P8" i="74"/>
  <c r="E8" i="74"/>
  <c r="T11" i="63"/>
  <c r="C11" i="63"/>
  <c r="P10" i="74"/>
  <c r="E10" i="74"/>
  <c r="T13" i="63"/>
  <c r="C13" i="63"/>
  <c r="P12" i="74"/>
  <c r="E12" i="74"/>
  <c r="T15" i="63"/>
  <c r="C15" i="63"/>
  <c r="P14" i="74"/>
  <c r="E14" i="74"/>
  <c r="T17" i="63"/>
  <c r="C17" i="63"/>
  <c r="P16" i="74"/>
  <c r="E16" i="74"/>
  <c r="T19" i="63"/>
  <c r="C19" i="63"/>
  <c r="P18" i="74"/>
  <c r="E18" i="74"/>
  <c r="T21" i="63"/>
  <c r="C21" i="63"/>
  <c r="P20" i="74"/>
  <c r="E20" i="74"/>
  <c r="T23" i="63"/>
  <c r="C23" i="63"/>
  <c r="P22" i="74"/>
  <c r="E22" i="74"/>
  <c r="T25" i="63"/>
  <c r="C25" i="63"/>
  <c r="E24" i="74"/>
  <c r="P24" i="74"/>
  <c r="T27" i="63"/>
  <c r="C27" i="63"/>
  <c r="E26" i="74"/>
  <c r="P26" i="74"/>
  <c r="T29" i="63"/>
  <c r="C29" i="63"/>
  <c r="E28" i="74"/>
  <c r="P28" i="74"/>
  <c r="T31" i="63"/>
  <c r="C31" i="63"/>
  <c r="E30" i="74"/>
  <c r="P30" i="74"/>
  <c r="T33" i="63"/>
  <c r="C33" i="63"/>
  <c r="P33" i="74"/>
  <c r="E33" i="74"/>
  <c r="T36" i="63"/>
  <c r="C36" i="63"/>
  <c r="P35" i="74"/>
  <c r="E35" i="74"/>
  <c r="C38" i="63"/>
  <c r="T38" i="63"/>
  <c r="S38" i="63" s="1"/>
  <c r="P37" i="74"/>
  <c r="E37" i="74"/>
  <c r="T40" i="63"/>
  <c r="C40" i="63"/>
  <c r="E40" i="74"/>
  <c r="P40" i="74"/>
  <c r="T43" i="63"/>
  <c r="C43" i="63"/>
  <c r="E42" i="74"/>
  <c r="P42" i="74"/>
  <c r="T45" i="63"/>
  <c r="C45" i="63"/>
  <c r="E44" i="74"/>
  <c r="P44" i="74"/>
  <c r="T47" i="63"/>
  <c r="C47" i="63"/>
  <c r="E46" i="74"/>
  <c r="P46" i="74"/>
  <c r="T49" i="63"/>
  <c r="C49" i="63"/>
  <c r="E48" i="74"/>
  <c r="P48" i="74"/>
  <c r="T51" i="63"/>
  <c r="C51" i="63"/>
  <c r="E50" i="74"/>
  <c r="P50" i="74"/>
  <c r="T53" i="63"/>
  <c r="C53" i="63"/>
  <c r="M5" i="74"/>
  <c r="U8" i="63"/>
  <c r="D6" i="74"/>
  <c r="O9" i="63"/>
  <c r="M6" i="74"/>
  <c r="U9" i="63"/>
  <c r="P6" i="74"/>
  <c r="E6" i="74"/>
  <c r="T9" i="63"/>
  <c r="C9" i="63"/>
  <c r="D5" i="74"/>
  <c r="O8" i="63"/>
  <c r="E5" i="47"/>
  <c r="E14" i="47"/>
  <c r="E16" i="47"/>
  <c r="E21" i="47"/>
  <c r="E23" i="47"/>
  <c r="E25" i="47"/>
  <c r="E28" i="47"/>
  <c r="E30" i="47"/>
  <c r="E32" i="47"/>
  <c r="E34" i="47"/>
  <c r="E37" i="47"/>
  <c r="E39" i="47"/>
  <c r="E41" i="47"/>
  <c r="E44" i="47"/>
  <c r="E46" i="47"/>
  <c r="E48" i="47"/>
  <c r="E50" i="47"/>
  <c r="E52" i="47"/>
  <c r="E54" i="47"/>
  <c r="E6" i="47"/>
  <c r="E15" i="47"/>
  <c r="E20" i="47"/>
  <c r="E22" i="47"/>
  <c r="E24" i="47"/>
  <c r="E26" i="47"/>
  <c r="E29" i="47"/>
  <c r="E31" i="47"/>
  <c r="E33" i="47"/>
  <c r="E36" i="47"/>
  <c r="E38" i="47"/>
  <c r="E40" i="47"/>
  <c r="E43" i="47"/>
  <c r="E45" i="47"/>
  <c r="E47" i="47"/>
  <c r="E49" i="47"/>
  <c r="E51" i="47"/>
  <c r="K5" i="47"/>
  <c r="S9" i="63" l="1"/>
  <c r="D9" i="63" s="1"/>
  <c r="S53" i="63"/>
  <c r="S51" i="63"/>
  <c r="D51" i="63" s="1"/>
  <c r="S49" i="63"/>
  <c r="S47" i="63"/>
  <c r="D47" i="63" s="1"/>
  <c r="S45" i="63"/>
  <c r="S43" i="63"/>
  <c r="D43" i="63" s="1"/>
  <c r="S40" i="63"/>
  <c r="S36" i="63"/>
  <c r="M36" i="63" s="1"/>
  <c r="S33" i="63"/>
  <c r="S31" i="63"/>
  <c r="D31" i="63" s="1"/>
  <c r="S29" i="63"/>
  <c r="S27" i="63"/>
  <c r="D27" i="63" s="1"/>
  <c r="S25" i="63"/>
  <c r="S23" i="63"/>
  <c r="D23" i="63" s="1"/>
  <c r="S21" i="63"/>
  <c r="S19" i="63"/>
  <c r="D19" i="63" s="1"/>
  <c r="S17" i="63"/>
  <c r="S15" i="63"/>
  <c r="M15" i="63" s="1"/>
  <c r="S13" i="63"/>
  <c r="S11" i="63"/>
  <c r="M11" i="63" s="1"/>
  <c r="S6" i="63"/>
  <c r="S8" i="63"/>
  <c r="M8" i="63" s="1"/>
  <c r="S52" i="63"/>
  <c r="S48" i="63"/>
  <c r="M48" i="63" s="1"/>
  <c r="S44" i="63"/>
  <c r="S39" i="63"/>
  <c r="D39" i="63" s="1"/>
  <c r="S37" i="63"/>
  <c r="S32" i="63"/>
  <c r="M32" i="63" s="1"/>
  <c r="S28" i="63"/>
  <c r="S24" i="63"/>
  <c r="M24" i="63" s="1"/>
  <c r="S20" i="63"/>
  <c r="S16" i="63"/>
  <c r="M16" i="63" s="1"/>
  <c r="S12" i="63"/>
  <c r="S7" i="63"/>
  <c r="M7" i="63" s="1"/>
  <c r="D46" i="74"/>
  <c r="O49" i="63"/>
  <c r="D42" i="74"/>
  <c r="O45" i="63"/>
  <c r="D37" i="74"/>
  <c r="O40" i="63"/>
  <c r="D33" i="74"/>
  <c r="O36" i="63"/>
  <c r="D28" i="74"/>
  <c r="O31" i="63"/>
  <c r="D23" i="74"/>
  <c r="O26" i="63"/>
  <c r="D19" i="74"/>
  <c r="O22" i="63"/>
  <c r="D12" i="74"/>
  <c r="O15" i="63"/>
  <c r="D49" i="74"/>
  <c r="O52" i="63"/>
  <c r="D45" i="74"/>
  <c r="O48" i="63"/>
  <c r="D41" i="74"/>
  <c r="O44" i="63"/>
  <c r="D36" i="74"/>
  <c r="O39" i="63"/>
  <c r="D31" i="74"/>
  <c r="O34" i="63"/>
  <c r="D27" i="74"/>
  <c r="O30" i="63"/>
  <c r="D22" i="74"/>
  <c r="O25" i="63"/>
  <c r="D18" i="74"/>
  <c r="O21" i="63"/>
  <c r="D11" i="74"/>
  <c r="O14" i="63"/>
  <c r="M9" i="63"/>
  <c r="D53" i="63"/>
  <c r="M53" i="63"/>
  <c r="M51" i="63"/>
  <c r="D49" i="63"/>
  <c r="M49" i="63"/>
  <c r="M47" i="63"/>
  <c r="D45" i="63"/>
  <c r="M45" i="63"/>
  <c r="M43" i="63"/>
  <c r="M40" i="63"/>
  <c r="D40" i="63"/>
  <c r="D36" i="63"/>
  <c r="D33" i="63"/>
  <c r="M33" i="63"/>
  <c r="M31" i="63"/>
  <c r="D29" i="63"/>
  <c r="M29" i="63"/>
  <c r="M27" i="63"/>
  <c r="D25" i="63"/>
  <c r="M25" i="63"/>
  <c r="M23" i="63"/>
  <c r="D21" i="63"/>
  <c r="M21" i="63"/>
  <c r="M19" i="63"/>
  <c r="D17" i="63"/>
  <c r="M17" i="63"/>
  <c r="D15" i="63"/>
  <c r="D13" i="63"/>
  <c r="M13" i="63"/>
  <c r="D11" i="63"/>
  <c r="D6" i="63"/>
  <c r="M6" i="63"/>
  <c r="D8" i="63"/>
  <c r="M52" i="63"/>
  <c r="D52" i="63"/>
  <c r="D48" i="63"/>
  <c r="M44" i="63"/>
  <c r="D44" i="63"/>
  <c r="D41" i="63"/>
  <c r="M41" i="63"/>
  <c r="M39" i="63"/>
  <c r="D37" i="63"/>
  <c r="M37" i="63"/>
  <c r="D32" i="63"/>
  <c r="M28" i="63"/>
  <c r="D28" i="63"/>
  <c r="D24" i="63"/>
  <c r="M20" i="63"/>
  <c r="D20" i="63"/>
  <c r="D16" i="63"/>
  <c r="M12" i="63"/>
  <c r="D12" i="63"/>
  <c r="D7" i="63"/>
  <c r="D48" i="74"/>
  <c r="O51" i="63"/>
  <c r="D44" i="74"/>
  <c r="O47" i="63"/>
  <c r="D40" i="74"/>
  <c r="O43" i="63"/>
  <c r="D35" i="74"/>
  <c r="O38" i="63"/>
  <c r="D30" i="74"/>
  <c r="O33" i="63"/>
  <c r="D26" i="74"/>
  <c r="O29" i="63"/>
  <c r="D21" i="74"/>
  <c r="O24" i="63"/>
  <c r="D17" i="74"/>
  <c r="O20" i="63"/>
  <c r="D3" i="74"/>
  <c r="O6" i="63"/>
  <c r="D51" i="74"/>
  <c r="O54" i="63"/>
  <c r="D47" i="74"/>
  <c r="O50" i="63"/>
  <c r="D43" i="74"/>
  <c r="O46" i="63"/>
  <c r="D38" i="74"/>
  <c r="O41" i="63"/>
  <c r="D34" i="74"/>
  <c r="O37" i="63"/>
  <c r="D29" i="74"/>
  <c r="O32" i="63"/>
  <c r="D25" i="74"/>
  <c r="O28" i="63"/>
  <c r="D20" i="74"/>
  <c r="O23" i="63"/>
  <c r="D13" i="74"/>
  <c r="O16" i="63"/>
  <c r="D2" i="74"/>
  <c r="O5" i="63"/>
  <c r="M38" i="63"/>
  <c r="D38" i="63"/>
  <c r="S10" i="63"/>
  <c r="S54" i="63"/>
  <c r="S50" i="63"/>
  <c r="S46" i="63"/>
  <c r="M34" i="63"/>
  <c r="D34" i="63"/>
  <c r="M30" i="63"/>
  <c r="D30" i="63"/>
  <c r="M26" i="63"/>
  <c r="D26" i="63"/>
  <c r="M22" i="63"/>
  <c r="D22" i="63"/>
  <c r="M18" i="63"/>
  <c r="D18" i="63"/>
  <c r="M14" i="63"/>
  <c r="D14" i="63"/>
  <c r="M5" i="63"/>
  <c r="D5" i="63"/>
  <c r="L55" i="46"/>
  <c r="L54" i="46"/>
  <c r="L53" i="46"/>
  <c r="L52" i="46"/>
  <c r="L51" i="46"/>
  <c r="L50" i="46"/>
  <c r="L49" i="46"/>
  <c r="L48" i="46"/>
  <c r="L47" i="46"/>
  <c r="L46" i="46"/>
  <c r="L45" i="46"/>
  <c r="L44" i="46"/>
  <c r="L43" i="46"/>
  <c r="L42" i="46"/>
  <c r="L41" i="46"/>
  <c r="L40" i="46"/>
  <c r="L39" i="46"/>
  <c r="L38" i="46"/>
  <c r="L37" i="46"/>
  <c r="L36" i="46"/>
  <c r="L35" i="46"/>
  <c r="L34" i="46"/>
  <c r="L33" i="46"/>
  <c r="L32" i="46"/>
  <c r="L31" i="46"/>
  <c r="L30" i="46"/>
  <c r="L29" i="46"/>
  <c r="L28" i="46"/>
  <c r="L27" i="46"/>
  <c r="L26" i="46"/>
  <c r="L25" i="46"/>
  <c r="L24" i="46"/>
  <c r="L23" i="46"/>
  <c r="L22" i="46"/>
  <c r="L21" i="46"/>
  <c r="L20" i="46"/>
  <c r="L19" i="46"/>
  <c r="L18" i="46"/>
  <c r="L17" i="46"/>
  <c r="L16" i="46"/>
  <c r="L15" i="46"/>
  <c r="L14" i="46"/>
  <c r="L13" i="46"/>
  <c r="L12" i="46"/>
  <c r="L10" i="46"/>
  <c r="L9" i="46"/>
  <c r="L8" i="46"/>
  <c r="L7" i="46"/>
  <c r="L6" i="46"/>
  <c r="L5" i="46"/>
  <c r="L11" i="46"/>
  <c r="I55" i="46"/>
  <c r="I54" i="46"/>
  <c r="I53" i="46"/>
  <c r="I52" i="46"/>
  <c r="I51" i="46"/>
  <c r="I50" i="46"/>
  <c r="I49" i="46"/>
  <c r="I48" i="46"/>
  <c r="I47" i="46"/>
  <c r="I46" i="46"/>
  <c r="I45" i="46"/>
  <c r="I44" i="46"/>
  <c r="I43" i="46"/>
  <c r="I42" i="46"/>
  <c r="I41" i="46"/>
  <c r="I40" i="46"/>
  <c r="I39" i="46"/>
  <c r="I38" i="46"/>
  <c r="I37" i="46"/>
  <c r="I36" i="46"/>
  <c r="I35" i="46"/>
  <c r="I34" i="46"/>
  <c r="I33" i="46"/>
  <c r="I32" i="46"/>
  <c r="I31" i="46"/>
  <c r="I30" i="46"/>
  <c r="I29" i="46"/>
  <c r="I28" i="46"/>
  <c r="I27" i="46"/>
  <c r="I26" i="46"/>
  <c r="I25" i="46"/>
  <c r="I24" i="46"/>
  <c r="I23" i="46"/>
  <c r="I22" i="46"/>
  <c r="I21" i="46"/>
  <c r="I20" i="46"/>
  <c r="I19" i="46"/>
  <c r="I18" i="46"/>
  <c r="I17" i="46"/>
  <c r="I16" i="46"/>
  <c r="I15" i="46"/>
  <c r="I14" i="46"/>
  <c r="I13" i="46"/>
  <c r="I12" i="46"/>
  <c r="I11" i="46"/>
  <c r="I10" i="46"/>
  <c r="I9" i="46"/>
  <c r="I8" i="46"/>
  <c r="I7" i="46"/>
  <c r="I6" i="46"/>
  <c r="G55" i="46"/>
  <c r="K55" i="46" s="1"/>
  <c r="G54" i="46"/>
  <c r="G53" i="46"/>
  <c r="K53" i="46" s="1"/>
  <c r="G52" i="46"/>
  <c r="G51" i="46"/>
  <c r="K51" i="46" s="1"/>
  <c r="G50" i="46"/>
  <c r="G49" i="46"/>
  <c r="K49" i="46" s="1"/>
  <c r="G48" i="46"/>
  <c r="G47" i="46"/>
  <c r="K47" i="46" s="1"/>
  <c r="G46" i="46"/>
  <c r="K46" i="46" s="1"/>
  <c r="G45" i="46"/>
  <c r="K45" i="46" s="1"/>
  <c r="G44" i="46"/>
  <c r="G43" i="46"/>
  <c r="K43" i="46" s="1"/>
  <c r="G42" i="46"/>
  <c r="G41" i="46"/>
  <c r="K41" i="46" s="1"/>
  <c r="G40" i="46"/>
  <c r="G39" i="46"/>
  <c r="K39" i="46" s="1"/>
  <c r="G38" i="46"/>
  <c r="G37" i="46"/>
  <c r="K37" i="46" s="1"/>
  <c r="G36" i="46"/>
  <c r="G35" i="46"/>
  <c r="K35" i="46" s="1"/>
  <c r="G34" i="46"/>
  <c r="G33" i="46"/>
  <c r="K33" i="46" s="1"/>
  <c r="G32" i="46"/>
  <c r="G31" i="46"/>
  <c r="K31" i="46" s="1"/>
  <c r="G30" i="46"/>
  <c r="G29" i="46"/>
  <c r="K29" i="46" s="1"/>
  <c r="G28" i="46"/>
  <c r="G27" i="46"/>
  <c r="K27" i="46" s="1"/>
  <c r="G26" i="46"/>
  <c r="G25" i="46"/>
  <c r="K25" i="46" s="1"/>
  <c r="G24" i="46"/>
  <c r="G23" i="46"/>
  <c r="K23" i="46" s="1"/>
  <c r="G22" i="46"/>
  <c r="G21" i="46"/>
  <c r="K21" i="46" s="1"/>
  <c r="G20" i="46"/>
  <c r="G19" i="46"/>
  <c r="K19" i="46" s="1"/>
  <c r="G18" i="46"/>
  <c r="G17" i="46"/>
  <c r="K17" i="46" s="1"/>
  <c r="G16" i="46"/>
  <c r="G15" i="46"/>
  <c r="K15" i="46" s="1"/>
  <c r="G14" i="46"/>
  <c r="G13" i="46"/>
  <c r="K13" i="46" s="1"/>
  <c r="G12" i="46"/>
  <c r="G11" i="46"/>
  <c r="K11" i="46" s="1"/>
  <c r="G10" i="46"/>
  <c r="G9" i="46"/>
  <c r="K9" i="46" s="1"/>
  <c r="G8" i="46"/>
  <c r="G7" i="46"/>
  <c r="K7" i="46" s="1"/>
  <c r="G6" i="46"/>
  <c r="C55" i="46"/>
  <c r="C54" i="46"/>
  <c r="C53" i="46"/>
  <c r="C52" i="46"/>
  <c r="C51" i="46"/>
  <c r="C50" i="46"/>
  <c r="C49" i="46"/>
  <c r="C48" i="46"/>
  <c r="C47" i="46"/>
  <c r="C46" i="46"/>
  <c r="C45" i="46"/>
  <c r="C44" i="46"/>
  <c r="C43" i="46"/>
  <c r="C42" i="46"/>
  <c r="C41" i="46"/>
  <c r="C40" i="46"/>
  <c r="C39" i="46"/>
  <c r="C38" i="46"/>
  <c r="C37" i="46"/>
  <c r="C36" i="46"/>
  <c r="C35" i="46"/>
  <c r="C34" i="46"/>
  <c r="C33" i="46"/>
  <c r="C32" i="46"/>
  <c r="C31" i="46"/>
  <c r="C30" i="46"/>
  <c r="C29" i="46"/>
  <c r="C28" i="46"/>
  <c r="C27" i="46"/>
  <c r="C26" i="46"/>
  <c r="C25" i="46"/>
  <c r="C24" i="46"/>
  <c r="C23" i="46"/>
  <c r="C22" i="46"/>
  <c r="C21" i="46"/>
  <c r="C20" i="46"/>
  <c r="C19" i="46"/>
  <c r="C18" i="46"/>
  <c r="C17" i="46"/>
  <c r="C16" i="46"/>
  <c r="C15" i="46"/>
  <c r="C14" i="46"/>
  <c r="C13" i="46"/>
  <c r="C12" i="46"/>
  <c r="C11" i="46"/>
  <c r="C10" i="46"/>
  <c r="C9" i="46"/>
  <c r="C8" i="46"/>
  <c r="C7" i="46"/>
  <c r="C6" i="46"/>
  <c r="I5" i="46"/>
  <c r="G5" i="46"/>
  <c r="K5" i="46"/>
  <c r="A55" i="46"/>
  <c r="K54" i="46"/>
  <c r="A54" i="46"/>
  <c r="A53" i="46"/>
  <c r="K52" i="46"/>
  <c r="A52" i="46"/>
  <c r="A51" i="46"/>
  <c r="K50" i="46"/>
  <c r="A50" i="46"/>
  <c r="A49" i="46"/>
  <c r="K48" i="46"/>
  <c r="A48" i="46"/>
  <c r="A47" i="46"/>
  <c r="A46" i="46"/>
  <c r="A45" i="46"/>
  <c r="A44" i="46"/>
  <c r="A43" i="46"/>
  <c r="K42" i="46"/>
  <c r="A42" i="46"/>
  <c r="A41" i="46"/>
  <c r="K40" i="46"/>
  <c r="A40" i="46"/>
  <c r="A39" i="46"/>
  <c r="A38" i="46"/>
  <c r="A37" i="46"/>
  <c r="K36" i="46"/>
  <c r="A36" i="46"/>
  <c r="A35" i="46"/>
  <c r="K34" i="46"/>
  <c r="A34" i="46"/>
  <c r="A33" i="46"/>
  <c r="K32" i="46"/>
  <c r="A32" i="46"/>
  <c r="A31" i="46"/>
  <c r="K30" i="46"/>
  <c r="A30" i="46"/>
  <c r="A29" i="46"/>
  <c r="K28" i="46"/>
  <c r="A28" i="46"/>
  <c r="A27" i="46"/>
  <c r="K26" i="46"/>
  <c r="A26" i="46"/>
  <c r="A25" i="46"/>
  <c r="A24" i="46"/>
  <c r="A23" i="46"/>
  <c r="A22" i="46"/>
  <c r="A21" i="46"/>
  <c r="K20" i="46"/>
  <c r="A20" i="46"/>
  <c r="A19" i="46"/>
  <c r="K18" i="46"/>
  <c r="A18" i="46"/>
  <c r="A17" i="46"/>
  <c r="K16" i="46"/>
  <c r="A16" i="46"/>
  <c r="A15" i="46"/>
  <c r="K14" i="46"/>
  <c r="A14" i="46"/>
  <c r="A13" i="46"/>
  <c r="K12" i="46"/>
  <c r="A12" i="46"/>
  <c r="A11" i="46"/>
  <c r="K10" i="46"/>
  <c r="A10" i="46"/>
  <c r="A9" i="46"/>
  <c r="K8" i="46"/>
  <c r="A8" i="46"/>
  <c r="A7" i="46"/>
  <c r="A6" i="46"/>
  <c r="C5" i="46"/>
  <c r="A5" i="46"/>
  <c r="R4" i="46"/>
  <c r="Q4" i="46"/>
  <c r="P4" i="46"/>
  <c r="O4" i="46"/>
  <c r="N4" i="46"/>
  <c r="M4" i="46"/>
  <c r="U2" i="46"/>
  <c r="E43" i="46" s="1"/>
  <c r="G114" i="44"/>
  <c r="G113" i="44"/>
  <c r="G112" i="44"/>
  <c r="G111" i="44"/>
  <c r="G110" i="44"/>
  <c r="G109" i="44"/>
  <c r="G108" i="44"/>
  <c r="C114" i="44"/>
  <c r="C113" i="44"/>
  <c r="C112" i="44"/>
  <c r="C111" i="44"/>
  <c r="C110" i="44"/>
  <c r="E114" i="44"/>
  <c r="E113" i="44"/>
  <c r="E112" i="44"/>
  <c r="E111" i="44"/>
  <c r="E110" i="44"/>
  <c r="E109" i="44"/>
  <c r="C109" i="44"/>
  <c r="C108" i="44"/>
  <c r="C107" i="44"/>
  <c r="C106" i="44"/>
  <c r="C105" i="44"/>
  <c r="C104" i="44"/>
  <c r="C103" i="44"/>
  <c r="E23" i="44"/>
  <c r="G23" i="44"/>
  <c r="E24" i="44"/>
  <c r="G24" i="44"/>
  <c r="G107" i="44"/>
  <c r="G106" i="44"/>
  <c r="G105" i="44"/>
  <c r="G104" i="44"/>
  <c r="G103" i="44"/>
  <c r="G102" i="44"/>
  <c r="G101" i="44"/>
  <c r="G100" i="44"/>
  <c r="G99" i="44"/>
  <c r="G98" i="44"/>
  <c r="G97" i="44"/>
  <c r="G96" i="44"/>
  <c r="G95" i="44"/>
  <c r="G94" i="44"/>
  <c r="G93" i="44"/>
  <c r="G92" i="44"/>
  <c r="G91" i="44"/>
  <c r="G90" i="44"/>
  <c r="G89" i="44"/>
  <c r="G88" i="44"/>
  <c r="G87" i="44"/>
  <c r="G86" i="44"/>
  <c r="G85" i="44"/>
  <c r="G84" i="44"/>
  <c r="G83" i="44"/>
  <c r="G82" i="44"/>
  <c r="G81" i="44"/>
  <c r="G80" i="44"/>
  <c r="G79" i="44"/>
  <c r="G78" i="44"/>
  <c r="G77" i="44"/>
  <c r="G76" i="44"/>
  <c r="G75" i="44"/>
  <c r="G74" i="44"/>
  <c r="G73" i="44"/>
  <c r="G72" i="44"/>
  <c r="G71" i="44"/>
  <c r="G70" i="44"/>
  <c r="G69" i="44"/>
  <c r="G68" i="44"/>
  <c r="G67" i="44"/>
  <c r="G66" i="44"/>
  <c r="G65" i="44"/>
  <c r="G64" i="44"/>
  <c r="G63" i="44"/>
  <c r="G62" i="44"/>
  <c r="G61" i="44"/>
  <c r="G60" i="44"/>
  <c r="G59" i="44"/>
  <c r="G58" i="44"/>
  <c r="G57" i="44"/>
  <c r="G56" i="44"/>
  <c r="G55" i="44"/>
  <c r="G54" i="44"/>
  <c r="G53" i="44"/>
  <c r="G52" i="44"/>
  <c r="G51" i="44"/>
  <c r="G50" i="44"/>
  <c r="G49" i="44"/>
  <c r="G48" i="44"/>
  <c r="G47" i="44"/>
  <c r="G46" i="44"/>
  <c r="G45" i="44"/>
  <c r="G44" i="44"/>
  <c r="G43" i="44"/>
  <c r="G42" i="44"/>
  <c r="G41" i="44"/>
  <c r="G40" i="44"/>
  <c r="G39" i="44"/>
  <c r="G38" i="44"/>
  <c r="G37" i="44"/>
  <c r="G36" i="44"/>
  <c r="G35" i="44"/>
  <c r="G34" i="44"/>
  <c r="G33" i="44"/>
  <c r="G32" i="44"/>
  <c r="G31" i="44"/>
  <c r="G30" i="44"/>
  <c r="G29" i="44"/>
  <c r="G28" i="44"/>
  <c r="G27" i="44"/>
  <c r="G26" i="44"/>
  <c r="G25" i="44"/>
  <c r="G22" i="44"/>
  <c r="G21" i="44"/>
  <c r="G20" i="44"/>
  <c r="G19" i="44"/>
  <c r="G18" i="44"/>
  <c r="G17" i="44"/>
  <c r="G16" i="44"/>
  <c r="G15" i="44"/>
  <c r="G14" i="44"/>
  <c r="G13" i="44"/>
  <c r="G12" i="44"/>
  <c r="G11" i="44"/>
  <c r="G10" i="44"/>
  <c r="G9" i="44"/>
  <c r="G8" i="44"/>
  <c r="G7" i="44"/>
  <c r="G6" i="44"/>
  <c r="G5" i="44"/>
  <c r="E102" i="44"/>
  <c r="E101" i="44"/>
  <c r="E100" i="44"/>
  <c r="E99" i="44"/>
  <c r="E98" i="44"/>
  <c r="E97" i="44"/>
  <c r="E96" i="44"/>
  <c r="E95" i="44"/>
  <c r="E94" i="44"/>
  <c r="E93" i="44"/>
  <c r="E92" i="44"/>
  <c r="E91" i="44"/>
  <c r="E90" i="44"/>
  <c r="E89" i="44"/>
  <c r="E88" i="44"/>
  <c r="E87" i="44"/>
  <c r="E86" i="44"/>
  <c r="E85" i="44"/>
  <c r="E84" i="44"/>
  <c r="E83" i="44"/>
  <c r="E82" i="44"/>
  <c r="E81" i="44"/>
  <c r="E80" i="44"/>
  <c r="E79" i="44"/>
  <c r="E78" i="44"/>
  <c r="E77" i="44"/>
  <c r="E76" i="44"/>
  <c r="E75" i="44"/>
  <c r="E74" i="44"/>
  <c r="E73" i="44"/>
  <c r="E72" i="44"/>
  <c r="E71" i="44"/>
  <c r="E70" i="44"/>
  <c r="E69" i="44"/>
  <c r="E68" i="44"/>
  <c r="E67" i="44"/>
  <c r="E66" i="44"/>
  <c r="E65" i="44"/>
  <c r="E64" i="44"/>
  <c r="E63" i="44"/>
  <c r="E62" i="44"/>
  <c r="E61" i="44"/>
  <c r="E60" i="44"/>
  <c r="E59" i="44"/>
  <c r="E58" i="44"/>
  <c r="E57" i="44"/>
  <c r="E56" i="44"/>
  <c r="E55" i="44"/>
  <c r="E54" i="44"/>
  <c r="E53" i="44"/>
  <c r="E52" i="44"/>
  <c r="E51" i="44"/>
  <c r="E50" i="44"/>
  <c r="E49" i="44"/>
  <c r="E48" i="44"/>
  <c r="E47" i="44"/>
  <c r="E46" i="44"/>
  <c r="E45" i="44"/>
  <c r="E44" i="44"/>
  <c r="E43" i="44"/>
  <c r="E42" i="44"/>
  <c r="E41" i="44"/>
  <c r="E40" i="44"/>
  <c r="E39" i="44"/>
  <c r="E38" i="44"/>
  <c r="E37" i="44"/>
  <c r="E36" i="44"/>
  <c r="E35" i="44"/>
  <c r="E34" i="44"/>
  <c r="E33" i="44"/>
  <c r="E32" i="44"/>
  <c r="E31" i="44"/>
  <c r="E30" i="44"/>
  <c r="E29" i="44"/>
  <c r="E28" i="44"/>
  <c r="E27" i="44"/>
  <c r="E26" i="44"/>
  <c r="E25" i="44"/>
  <c r="E22" i="44"/>
  <c r="E21" i="44"/>
  <c r="E20" i="44"/>
  <c r="E19" i="44"/>
  <c r="E18" i="44"/>
  <c r="E17" i="44"/>
  <c r="E16" i="44"/>
  <c r="E15" i="44"/>
  <c r="E14" i="44"/>
  <c r="E13" i="44"/>
  <c r="E12" i="44"/>
  <c r="E11" i="44"/>
  <c r="E10" i="44"/>
  <c r="E9" i="44"/>
  <c r="E8" i="44"/>
  <c r="E7" i="44"/>
  <c r="E6" i="44"/>
  <c r="C102" i="44"/>
  <c r="C101" i="44"/>
  <c r="C100" i="44"/>
  <c r="C99" i="44"/>
  <c r="C98" i="44"/>
  <c r="C97" i="44"/>
  <c r="C96" i="44"/>
  <c r="C95" i="44"/>
  <c r="C94" i="44"/>
  <c r="C93" i="44"/>
  <c r="C92" i="44"/>
  <c r="C91" i="44"/>
  <c r="C90" i="44"/>
  <c r="C89" i="44"/>
  <c r="C88" i="44"/>
  <c r="C87" i="44"/>
  <c r="C86" i="44"/>
  <c r="C85" i="44"/>
  <c r="C84" i="44"/>
  <c r="C83" i="44"/>
  <c r="C82" i="44"/>
  <c r="C81" i="44"/>
  <c r="C80" i="44"/>
  <c r="C79" i="44"/>
  <c r="C78" i="44"/>
  <c r="C77" i="44"/>
  <c r="C76" i="44"/>
  <c r="C75" i="44"/>
  <c r="C74" i="44"/>
  <c r="C73" i="44"/>
  <c r="C72" i="44"/>
  <c r="C71" i="44"/>
  <c r="C70" i="44"/>
  <c r="C69" i="44"/>
  <c r="C68" i="44"/>
  <c r="C67" i="44"/>
  <c r="C66" i="44"/>
  <c r="C65" i="44"/>
  <c r="C64" i="44"/>
  <c r="C63" i="44"/>
  <c r="C62" i="44"/>
  <c r="C61" i="44"/>
  <c r="C60" i="44"/>
  <c r="C59" i="44"/>
  <c r="C58" i="44"/>
  <c r="C57" i="44"/>
  <c r="C56" i="44"/>
  <c r="C55" i="44"/>
  <c r="C54" i="44"/>
  <c r="C53" i="44"/>
  <c r="C52" i="44"/>
  <c r="C51" i="44"/>
  <c r="C50" i="44"/>
  <c r="C49" i="44"/>
  <c r="C48" i="44"/>
  <c r="C47" i="44"/>
  <c r="C46" i="44"/>
  <c r="C45" i="44"/>
  <c r="C44" i="44"/>
  <c r="C43" i="44"/>
  <c r="C42" i="44"/>
  <c r="C41" i="44"/>
  <c r="C40" i="44"/>
  <c r="C39" i="44"/>
  <c r="C38" i="44"/>
  <c r="C37" i="44"/>
  <c r="C36" i="44"/>
  <c r="C35" i="44"/>
  <c r="C34" i="44"/>
  <c r="C33" i="44"/>
  <c r="C32" i="44"/>
  <c r="C31" i="44"/>
  <c r="C30" i="44"/>
  <c r="C29" i="44"/>
  <c r="C28" i="44"/>
  <c r="C27" i="44"/>
  <c r="C26" i="44"/>
  <c r="C25" i="44"/>
  <c r="C24" i="44"/>
  <c r="C23" i="44"/>
  <c r="C22" i="44"/>
  <c r="C21" i="44"/>
  <c r="C20" i="44"/>
  <c r="C19" i="44"/>
  <c r="C18" i="44"/>
  <c r="C17" i="44"/>
  <c r="C16" i="44"/>
  <c r="C15" i="44"/>
  <c r="C14" i="44"/>
  <c r="C13" i="44"/>
  <c r="C12" i="44"/>
  <c r="C11" i="44"/>
  <c r="C10" i="44"/>
  <c r="C9" i="44"/>
  <c r="C8" i="44"/>
  <c r="C7" i="44"/>
  <c r="C6" i="44"/>
  <c r="P4" i="44"/>
  <c r="E108" i="44"/>
  <c r="E107" i="44"/>
  <c r="E106" i="44"/>
  <c r="E105" i="44"/>
  <c r="E104" i="44"/>
  <c r="E103" i="44"/>
  <c r="E5" i="44"/>
  <c r="C5" i="44"/>
  <c r="O4" i="44"/>
  <c r="N4" i="44"/>
  <c r="M4" i="44"/>
  <c r="L4" i="44"/>
  <c r="K4" i="44"/>
  <c r="J4" i="44"/>
  <c r="I109" i="37"/>
  <c r="I108" i="37"/>
  <c r="I107" i="37"/>
  <c r="I106" i="37"/>
  <c r="I105" i="37"/>
  <c r="I104" i="37"/>
  <c r="I103" i="37"/>
  <c r="I102" i="37"/>
  <c r="I101" i="37"/>
  <c r="I100" i="37"/>
  <c r="I99" i="37"/>
  <c r="I98" i="37"/>
  <c r="I97" i="37"/>
  <c r="I96" i="37"/>
  <c r="I95" i="37"/>
  <c r="I94" i="37"/>
  <c r="I93" i="37"/>
  <c r="I92" i="37"/>
  <c r="I91" i="37"/>
  <c r="I90" i="37"/>
  <c r="I89" i="37"/>
  <c r="I88" i="37"/>
  <c r="I87" i="37"/>
  <c r="I86" i="37"/>
  <c r="I85" i="37"/>
  <c r="I84" i="37"/>
  <c r="I83" i="37"/>
  <c r="I82" i="37"/>
  <c r="I81" i="37"/>
  <c r="I80" i="37"/>
  <c r="I79" i="37"/>
  <c r="I78" i="37"/>
  <c r="I77" i="37"/>
  <c r="I76" i="37"/>
  <c r="I75" i="37"/>
  <c r="I74" i="37"/>
  <c r="I73" i="37"/>
  <c r="I72" i="37"/>
  <c r="I71" i="37"/>
  <c r="I70" i="37"/>
  <c r="I69" i="37"/>
  <c r="I68" i="37"/>
  <c r="I67" i="37"/>
  <c r="I66" i="37"/>
  <c r="I65" i="37"/>
  <c r="I64" i="37"/>
  <c r="I63" i="37"/>
  <c r="I62" i="37"/>
  <c r="I61" i="37"/>
  <c r="I60" i="37"/>
  <c r="I59" i="37"/>
  <c r="I58" i="37"/>
  <c r="I57" i="37"/>
  <c r="I56" i="37"/>
  <c r="I55" i="37"/>
  <c r="I54" i="37"/>
  <c r="I53" i="37"/>
  <c r="I52" i="37"/>
  <c r="I51" i="37"/>
  <c r="I50" i="37"/>
  <c r="I49" i="37"/>
  <c r="I48" i="37"/>
  <c r="I47" i="37"/>
  <c r="I46" i="37"/>
  <c r="I45" i="37"/>
  <c r="I44" i="37"/>
  <c r="I43" i="37"/>
  <c r="I42" i="37"/>
  <c r="I41" i="37"/>
  <c r="I40" i="37"/>
  <c r="I39" i="37"/>
  <c r="I38" i="37"/>
  <c r="I37" i="37"/>
  <c r="I36" i="37"/>
  <c r="I35" i="37"/>
  <c r="I34" i="37"/>
  <c r="I33" i="37"/>
  <c r="I32" i="37"/>
  <c r="I31" i="37"/>
  <c r="I30" i="37"/>
  <c r="I29" i="37"/>
  <c r="I28" i="37"/>
  <c r="I27" i="37"/>
  <c r="I26" i="37"/>
  <c r="I25" i="37"/>
  <c r="I24" i="37"/>
  <c r="I23" i="37"/>
  <c r="I22" i="37"/>
  <c r="I21" i="37"/>
  <c r="I20" i="37"/>
  <c r="I19" i="37"/>
  <c r="I18" i="37"/>
  <c r="I17" i="37"/>
  <c r="I16" i="37"/>
  <c r="I15" i="37"/>
  <c r="I14" i="37"/>
  <c r="I13" i="37"/>
  <c r="I12" i="37"/>
  <c r="I11" i="37"/>
  <c r="I10" i="37"/>
  <c r="I9" i="37"/>
  <c r="I8" i="37"/>
  <c r="I7" i="37"/>
  <c r="I6" i="37"/>
  <c r="I5" i="37"/>
  <c r="G72" i="37"/>
  <c r="G71" i="37"/>
  <c r="G70" i="37"/>
  <c r="G69" i="37"/>
  <c r="G68" i="37"/>
  <c r="G67" i="37"/>
  <c r="G66" i="37"/>
  <c r="G65" i="37"/>
  <c r="G64" i="37"/>
  <c r="G63" i="37"/>
  <c r="G62" i="37"/>
  <c r="G61" i="37"/>
  <c r="G60" i="37"/>
  <c r="G59" i="37"/>
  <c r="G58" i="37"/>
  <c r="G57" i="37"/>
  <c r="G56" i="37"/>
  <c r="G55" i="37"/>
  <c r="G54" i="37"/>
  <c r="G53" i="37"/>
  <c r="G52" i="37"/>
  <c r="G51" i="37"/>
  <c r="G50" i="37"/>
  <c r="G49" i="37"/>
  <c r="G48" i="37"/>
  <c r="G47" i="37"/>
  <c r="G46" i="37"/>
  <c r="G45" i="37"/>
  <c r="G44" i="37"/>
  <c r="G43" i="37"/>
  <c r="G42" i="37"/>
  <c r="G41" i="37"/>
  <c r="G40" i="37"/>
  <c r="G39" i="37"/>
  <c r="G38" i="37"/>
  <c r="G37" i="37"/>
  <c r="G36" i="37"/>
  <c r="G35" i="37"/>
  <c r="G34" i="37"/>
  <c r="G33" i="37"/>
  <c r="G32" i="37"/>
  <c r="G31" i="37"/>
  <c r="G30" i="37"/>
  <c r="G29" i="37"/>
  <c r="G28" i="37"/>
  <c r="G27" i="37"/>
  <c r="G26" i="37"/>
  <c r="G25" i="37"/>
  <c r="G24" i="37"/>
  <c r="G23" i="37"/>
  <c r="G22" i="37"/>
  <c r="G21" i="37"/>
  <c r="G20" i="37"/>
  <c r="G19" i="37"/>
  <c r="G18" i="37"/>
  <c r="G17" i="37"/>
  <c r="G16" i="37"/>
  <c r="G15" i="37"/>
  <c r="G14" i="37"/>
  <c r="G13" i="37"/>
  <c r="G12" i="37"/>
  <c r="G11" i="37"/>
  <c r="G10" i="37"/>
  <c r="G9" i="37"/>
  <c r="G8" i="37"/>
  <c r="G7" i="37"/>
  <c r="G6" i="37"/>
  <c r="G5" i="37"/>
  <c r="G109" i="37"/>
  <c r="G108" i="37"/>
  <c r="G107" i="37"/>
  <c r="G106" i="37"/>
  <c r="G105" i="37"/>
  <c r="G104" i="37"/>
  <c r="G103" i="37"/>
  <c r="G102" i="37"/>
  <c r="G101" i="37"/>
  <c r="G100" i="37"/>
  <c r="G99" i="37"/>
  <c r="G98" i="37"/>
  <c r="G97" i="37"/>
  <c r="G96" i="37"/>
  <c r="G95" i="37"/>
  <c r="G94" i="37"/>
  <c r="G93" i="37"/>
  <c r="G92" i="37"/>
  <c r="G91" i="37"/>
  <c r="G90" i="37"/>
  <c r="G89" i="37"/>
  <c r="G88" i="37"/>
  <c r="G87" i="37"/>
  <c r="G86" i="37"/>
  <c r="G85" i="37"/>
  <c r="G84" i="37"/>
  <c r="G83" i="37"/>
  <c r="G82" i="37"/>
  <c r="G81" i="37"/>
  <c r="G80" i="37"/>
  <c r="G79" i="37"/>
  <c r="G78" i="37"/>
  <c r="G77" i="37"/>
  <c r="G76" i="37"/>
  <c r="G75" i="37"/>
  <c r="G74" i="37"/>
  <c r="G73" i="37"/>
  <c r="E16" i="41"/>
  <c r="E15" i="41"/>
  <c r="G16" i="41"/>
  <c r="G15" i="41"/>
  <c r="G10" i="41"/>
  <c r="G9" i="41"/>
  <c r="E10" i="41"/>
  <c r="E9" i="41"/>
  <c r="C16" i="41"/>
  <c r="C15" i="41"/>
  <c r="C14" i="41"/>
  <c r="C10" i="41"/>
  <c r="C9" i="41"/>
  <c r="G14" i="41"/>
  <c r="E14" i="41"/>
  <c r="G8" i="41"/>
  <c r="E8" i="41"/>
  <c r="C8" i="41"/>
  <c r="C76" i="41"/>
  <c r="G76" i="41"/>
  <c r="E76" i="41"/>
  <c r="G75" i="41"/>
  <c r="E75" i="41"/>
  <c r="G74" i="41"/>
  <c r="E74" i="41"/>
  <c r="G73" i="41"/>
  <c r="E73" i="41"/>
  <c r="G72" i="41"/>
  <c r="E72" i="41"/>
  <c r="G71" i="41"/>
  <c r="E71" i="41"/>
  <c r="G70" i="41"/>
  <c r="E70" i="41"/>
  <c r="G69" i="41"/>
  <c r="E69" i="41"/>
  <c r="G68" i="41"/>
  <c r="E68" i="41"/>
  <c r="G67" i="41"/>
  <c r="E67" i="41"/>
  <c r="G66" i="41"/>
  <c r="E66" i="41"/>
  <c r="G65" i="41"/>
  <c r="E65" i="41"/>
  <c r="G64" i="41"/>
  <c r="E64" i="41"/>
  <c r="G63" i="41"/>
  <c r="E63" i="41"/>
  <c r="G62" i="41"/>
  <c r="E62" i="41"/>
  <c r="G61" i="41"/>
  <c r="E61" i="41"/>
  <c r="G60" i="41"/>
  <c r="E60" i="41"/>
  <c r="G59" i="41"/>
  <c r="E59" i="41"/>
  <c r="G58" i="41"/>
  <c r="E58" i="41"/>
  <c r="G57" i="41"/>
  <c r="E57" i="41"/>
  <c r="G56" i="41"/>
  <c r="E56" i="41"/>
  <c r="G55" i="41"/>
  <c r="E55" i="41"/>
  <c r="G54" i="41"/>
  <c r="E54" i="41"/>
  <c r="G53" i="41"/>
  <c r="E53" i="41"/>
  <c r="G52" i="41"/>
  <c r="E52" i="41"/>
  <c r="G51" i="41"/>
  <c r="E51" i="41"/>
  <c r="G50" i="41"/>
  <c r="E50" i="41"/>
  <c r="G49" i="41"/>
  <c r="E49" i="41"/>
  <c r="G48" i="41"/>
  <c r="E48" i="41"/>
  <c r="G47" i="41"/>
  <c r="E47" i="41"/>
  <c r="G46" i="41"/>
  <c r="E46" i="41"/>
  <c r="G45" i="41"/>
  <c r="E45" i="41"/>
  <c r="G44" i="41"/>
  <c r="E44" i="41"/>
  <c r="G43" i="41"/>
  <c r="E43" i="41"/>
  <c r="G42" i="41"/>
  <c r="E42" i="41"/>
  <c r="G41" i="41"/>
  <c r="E41" i="41"/>
  <c r="G40" i="41"/>
  <c r="E40" i="41"/>
  <c r="G39" i="41"/>
  <c r="E39" i="41"/>
  <c r="G38" i="41"/>
  <c r="E38" i="41"/>
  <c r="G37" i="41"/>
  <c r="E37" i="41"/>
  <c r="G36" i="41"/>
  <c r="E36" i="41"/>
  <c r="G35" i="41"/>
  <c r="E35" i="41"/>
  <c r="G34" i="41"/>
  <c r="E34" i="41"/>
  <c r="G33" i="41"/>
  <c r="E33" i="41"/>
  <c r="G32" i="41"/>
  <c r="E32" i="41"/>
  <c r="G31" i="41"/>
  <c r="E31" i="41"/>
  <c r="G30" i="41"/>
  <c r="E30" i="41"/>
  <c r="G29" i="41"/>
  <c r="E29" i="41"/>
  <c r="G28" i="41"/>
  <c r="E28" i="41"/>
  <c r="G27" i="41"/>
  <c r="E27" i="41"/>
  <c r="G26" i="41"/>
  <c r="E26" i="41"/>
  <c r="G25" i="41"/>
  <c r="E25" i="41"/>
  <c r="G24" i="41"/>
  <c r="E24" i="41"/>
  <c r="G23" i="41"/>
  <c r="E23" i="41"/>
  <c r="G22" i="41"/>
  <c r="E22" i="41"/>
  <c r="G21" i="41"/>
  <c r="E21" i="41"/>
  <c r="G20" i="41"/>
  <c r="E20" i="41"/>
  <c r="G19" i="41"/>
  <c r="E19" i="41"/>
  <c r="G18" i="41"/>
  <c r="E18" i="41"/>
  <c r="G17" i="41"/>
  <c r="E17" i="41"/>
  <c r="G13" i="41"/>
  <c r="E13" i="41"/>
  <c r="G12" i="41"/>
  <c r="E12" i="41"/>
  <c r="G11" i="41"/>
  <c r="E11" i="41"/>
  <c r="G7" i="41"/>
  <c r="E7" i="41"/>
  <c r="G6" i="41"/>
  <c r="G5" i="41"/>
  <c r="E6" i="41"/>
  <c r="C75" i="41"/>
  <c r="C74" i="41"/>
  <c r="C73" i="41"/>
  <c r="C72" i="41"/>
  <c r="C71" i="41"/>
  <c r="C70" i="41"/>
  <c r="C69" i="41"/>
  <c r="C68" i="41"/>
  <c r="C67" i="41"/>
  <c r="C66" i="41"/>
  <c r="C65" i="41"/>
  <c r="C64" i="41"/>
  <c r="C63" i="41"/>
  <c r="C62" i="41"/>
  <c r="C61" i="41"/>
  <c r="C60" i="41"/>
  <c r="C59" i="41"/>
  <c r="C58" i="41"/>
  <c r="C57" i="41"/>
  <c r="C56" i="41"/>
  <c r="C55" i="41"/>
  <c r="C54" i="41"/>
  <c r="C53" i="41"/>
  <c r="C52" i="41"/>
  <c r="C51" i="41"/>
  <c r="C50" i="41"/>
  <c r="C49" i="41"/>
  <c r="C48" i="41"/>
  <c r="C47" i="41"/>
  <c r="C46" i="41"/>
  <c r="C45" i="41"/>
  <c r="C44" i="41"/>
  <c r="C43" i="41"/>
  <c r="C42" i="41"/>
  <c r="C41" i="41"/>
  <c r="C40" i="41"/>
  <c r="C39" i="41"/>
  <c r="C38" i="41"/>
  <c r="C37" i="41"/>
  <c r="C36" i="41"/>
  <c r="C35" i="41"/>
  <c r="C34" i="41"/>
  <c r="C33" i="41"/>
  <c r="C32" i="41"/>
  <c r="C31" i="41"/>
  <c r="C30" i="41"/>
  <c r="C29" i="41"/>
  <c r="C28" i="41"/>
  <c r="C27" i="41"/>
  <c r="C26" i="41"/>
  <c r="C25" i="41"/>
  <c r="C24" i="41"/>
  <c r="C23" i="41"/>
  <c r="C22" i="41"/>
  <c r="C21" i="41"/>
  <c r="C20" i="41"/>
  <c r="C19" i="41"/>
  <c r="C18" i="41"/>
  <c r="C17" i="41"/>
  <c r="C13" i="41"/>
  <c r="C12" i="41"/>
  <c r="C11" i="41"/>
  <c r="C7" i="41"/>
  <c r="C6" i="41"/>
  <c r="C5" i="41"/>
  <c r="O4" i="41"/>
  <c r="N4" i="41"/>
  <c r="M4" i="41"/>
  <c r="L4" i="41"/>
  <c r="K4" i="41"/>
  <c r="J4" i="41"/>
  <c r="C107" i="40"/>
  <c r="B107" i="40"/>
  <c r="A107" i="40"/>
  <c r="C106" i="40"/>
  <c r="B106" i="40"/>
  <c r="A106" i="40"/>
  <c r="C105" i="40"/>
  <c r="B105" i="40"/>
  <c r="A105" i="40"/>
  <c r="C104" i="40"/>
  <c r="B104" i="40"/>
  <c r="A104" i="40"/>
  <c r="C103" i="40"/>
  <c r="B103" i="40"/>
  <c r="A103" i="40"/>
  <c r="C102" i="40"/>
  <c r="B102" i="40"/>
  <c r="A102" i="40"/>
  <c r="C101" i="40"/>
  <c r="B101" i="40"/>
  <c r="A101" i="40"/>
  <c r="C100" i="40"/>
  <c r="B100" i="40"/>
  <c r="A100" i="40"/>
  <c r="C99" i="40"/>
  <c r="B99" i="40"/>
  <c r="A99" i="40"/>
  <c r="C98" i="40"/>
  <c r="B98" i="40"/>
  <c r="A98" i="40"/>
  <c r="C97" i="40"/>
  <c r="B97" i="40"/>
  <c r="A97" i="40"/>
  <c r="C96" i="40"/>
  <c r="B96" i="40"/>
  <c r="A96" i="40"/>
  <c r="C95" i="40"/>
  <c r="B95" i="40"/>
  <c r="A95" i="40"/>
  <c r="C94" i="40"/>
  <c r="B94" i="40"/>
  <c r="A94" i="40"/>
  <c r="C93" i="40"/>
  <c r="B93" i="40"/>
  <c r="A93" i="40"/>
  <c r="C92" i="40"/>
  <c r="B92" i="40"/>
  <c r="A92" i="40"/>
  <c r="C91" i="40"/>
  <c r="B91" i="40"/>
  <c r="A91" i="40"/>
  <c r="C90" i="40"/>
  <c r="B90" i="40"/>
  <c r="A90" i="40"/>
  <c r="C89" i="40"/>
  <c r="B89" i="40"/>
  <c r="A89" i="40"/>
  <c r="C88" i="40"/>
  <c r="B88" i="40"/>
  <c r="A88" i="40"/>
  <c r="C87" i="40"/>
  <c r="B87" i="40"/>
  <c r="A87" i="40"/>
  <c r="C86" i="40"/>
  <c r="B86" i="40"/>
  <c r="A86" i="40"/>
  <c r="C85" i="40"/>
  <c r="B85" i="40"/>
  <c r="A85" i="40"/>
  <c r="C84" i="40"/>
  <c r="B84" i="40"/>
  <c r="A84" i="40"/>
  <c r="C83" i="40"/>
  <c r="B83" i="40"/>
  <c r="A83" i="40"/>
  <c r="C82" i="40"/>
  <c r="B82" i="40"/>
  <c r="A82" i="40"/>
  <c r="C81" i="40"/>
  <c r="B81" i="40"/>
  <c r="A81" i="40"/>
  <c r="C80" i="40"/>
  <c r="B80" i="40"/>
  <c r="A80" i="40"/>
  <c r="C79" i="40"/>
  <c r="B79" i="40"/>
  <c r="A79" i="40"/>
  <c r="C78" i="40"/>
  <c r="B78" i="40"/>
  <c r="A78" i="40"/>
  <c r="C77" i="40"/>
  <c r="B77" i="40"/>
  <c r="A77" i="40"/>
  <c r="C76" i="40"/>
  <c r="B76" i="40"/>
  <c r="A76" i="40"/>
  <c r="C75" i="40"/>
  <c r="B75" i="40"/>
  <c r="A75" i="40"/>
  <c r="C74" i="40"/>
  <c r="B74" i="40"/>
  <c r="A74" i="40"/>
  <c r="C73" i="40"/>
  <c r="B73" i="40"/>
  <c r="A73" i="40"/>
  <c r="C72" i="40"/>
  <c r="B72" i="40"/>
  <c r="A72" i="40"/>
  <c r="C71" i="40"/>
  <c r="B71" i="40"/>
  <c r="A71" i="40"/>
  <c r="C70" i="40"/>
  <c r="B70" i="40"/>
  <c r="A70" i="40"/>
  <c r="C69" i="40"/>
  <c r="B69" i="40"/>
  <c r="A69" i="40"/>
  <c r="C68" i="40"/>
  <c r="B68" i="40"/>
  <c r="A68" i="40"/>
  <c r="C67" i="40"/>
  <c r="B67" i="40"/>
  <c r="A67" i="40"/>
  <c r="C66" i="40"/>
  <c r="B66" i="40"/>
  <c r="A66" i="40"/>
  <c r="C65" i="40"/>
  <c r="B65" i="40"/>
  <c r="A65" i="40"/>
  <c r="C64" i="40"/>
  <c r="B64" i="40"/>
  <c r="A64" i="40"/>
  <c r="C63" i="40"/>
  <c r="B63" i="40"/>
  <c r="A63" i="40"/>
  <c r="C62" i="40"/>
  <c r="B62" i="40"/>
  <c r="A62" i="40"/>
  <c r="C61" i="40"/>
  <c r="B61" i="40"/>
  <c r="A61" i="40"/>
  <c r="C60" i="40"/>
  <c r="B60" i="40"/>
  <c r="A60" i="40"/>
  <c r="C59" i="40"/>
  <c r="B59" i="40"/>
  <c r="A59" i="40"/>
  <c r="C58" i="40"/>
  <c r="B58" i="40"/>
  <c r="A58" i="40"/>
  <c r="C57" i="40"/>
  <c r="B57" i="40"/>
  <c r="A57" i="40"/>
  <c r="C56" i="40"/>
  <c r="B56" i="40"/>
  <c r="A56" i="40"/>
  <c r="C55" i="40"/>
  <c r="B55" i="40"/>
  <c r="A55" i="40"/>
  <c r="C54" i="40"/>
  <c r="B54" i="40"/>
  <c r="A54" i="40"/>
  <c r="C53" i="40"/>
  <c r="B53" i="40"/>
  <c r="A53" i="40"/>
  <c r="C52" i="40"/>
  <c r="B52" i="40"/>
  <c r="A52" i="40"/>
  <c r="C51" i="40"/>
  <c r="B51" i="40"/>
  <c r="A51" i="40"/>
  <c r="C50" i="40"/>
  <c r="B50" i="40"/>
  <c r="A50" i="40"/>
  <c r="C49" i="40"/>
  <c r="B49" i="40"/>
  <c r="A49" i="40"/>
  <c r="C48" i="40"/>
  <c r="B48" i="40"/>
  <c r="A48" i="40"/>
  <c r="C47" i="40"/>
  <c r="B47" i="40"/>
  <c r="A47" i="40"/>
  <c r="C46" i="40"/>
  <c r="B46" i="40"/>
  <c r="A46" i="40"/>
  <c r="C45" i="40"/>
  <c r="B45" i="40"/>
  <c r="A45" i="40"/>
  <c r="C44" i="40"/>
  <c r="B44" i="40"/>
  <c r="A44" i="40"/>
  <c r="C43" i="40"/>
  <c r="B43" i="40"/>
  <c r="A43" i="40"/>
  <c r="C42" i="40"/>
  <c r="B42" i="40"/>
  <c r="A42" i="40"/>
  <c r="C41" i="40"/>
  <c r="B41" i="40"/>
  <c r="A41" i="40"/>
  <c r="C40" i="40"/>
  <c r="B40" i="40"/>
  <c r="A40" i="40"/>
  <c r="C39" i="40"/>
  <c r="B39" i="40"/>
  <c r="A39" i="40"/>
  <c r="C38" i="40"/>
  <c r="B38" i="40"/>
  <c r="A38" i="40"/>
  <c r="C37" i="40"/>
  <c r="B37" i="40"/>
  <c r="A37" i="40"/>
  <c r="C36" i="40"/>
  <c r="B36" i="40"/>
  <c r="A36" i="40"/>
  <c r="C35" i="40"/>
  <c r="B35" i="40"/>
  <c r="A35" i="40"/>
  <c r="C34" i="40"/>
  <c r="B34" i="40"/>
  <c r="A34" i="40"/>
  <c r="C33" i="40"/>
  <c r="B33" i="40"/>
  <c r="A33" i="40"/>
  <c r="C32" i="40"/>
  <c r="B32" i="40"/>
  <c r="A32" i="40"/>
  <c r="C31" i="40"/>
  <c r="B31" i="40"/>
  <c r="A31" i="40"/>
  <c r="C30" i="40"/>
  <c r="B30" i="40"/>
  <c r="A30" i="40"/>
  <c r="C29" i="40"/>
  <c r="B29" i="40"/>
  <c r="A29" i="40"/>
  <c r="C28" i="40"/>
  <c r="B28" i="40"/>
  <c r="A28" i="40"/>
  <c r="C27" i="40"/>
  <c r="B27" i="40"/>
  <c r="A27" i="40"/>
  <c r="C26" i="40"/>
  <c r="B26" i="40"/>
  <c r="A26" i="40"/>
  <c r="C25" i="40"/>
  <c r="B25" i="40"/>
  <c r="A25" i="40"/>
  <c r="C24" i="40"/>
  <c r="B24" i="40"/>
  <c r="A24" i="40"/>
  <c r="C23" i="40"/>
  <c r="B23" i="40"/>
  <c r="A23" i="40"/>
  <c r="C22" i="40"/>
  <c r="B22" i="40"/>
  <c r="A22" i="40"/>
  <c r="C21" i="40"/>
  <c r="B21" i="40"/>
  <c r="A21" i="40"/>
  <c r="C20" i="40"/>
  <c r="B20" i="40"/>
  <c r="A20" i="40"/>
  <c r="C19" i="40"/>
  <c r="B19" i="40"/>
  <c r="A19" i="40"/>
  <c r="C18" i="40"/>
  <c r="B18" i="40"/>
  <c r="A18" i="40"/>
  <c r="C17" i="40"/>
  <c r="B17" i="40"/>
  <c r="A17" i="40"/>
  <c r="C16" i="40"/>
  <c r="B16" i="40"/>
  <c r="A16" i="40"/>
  <c r="C15" i="40"/>
  <c r="B15" i="40"/>
  <c r="A15" i="40"/>
  <c r="C14" i="40"/>
  <c r="B14" i="40"/>
  <c r="A14" i="40"/>
  <c r="C13" i="40"/>
  <c r="B13" i="40"/>
  <c r="A13" i="40"/>
  <c r="C12" i="40"/>
  <c r="B12" i="40"/>
  <c r="A12" i="40"/>
  <c r="C11" i="40"/>
  <c r="B11" i="40"/>
  <c r="A11" i="40"/>
  <c r="C10" i="40"/>
  <c r="B10" i="40"/>
  <c r="A10" i="40"/>
  <c r="C9" i="40"/>
  <c r="B9" i="40"/>
  <c r="A9" i="40"/>
  <c r="C8" i="40"/>
  <c r="B8" i="40"/>
  <c r="A8" i="40"/>
  <c r="C7" i="40"/>
  <c r="B7" i="40"/>
  <c r="A7" i="40"/>
  <c r="C6" i="40"/>
  <c r="B6" i="40"/>
  <c r="A6" i="40"/>
  <c r="C5" i="40"/>
  <c r="B5" i="40"/>
  <c r="A5" i="40"/>
  <c r="C4" i="40"/>
  <c r="B4" i="40"/>
  <c r="A4" i="40"/>
  <c r="C3" i="40"/>
  <c r="B3" i="40"/>
  <c r="A3" i="40"/>
  <c r="M46" i="63" l="1"/>
  <c r="D46" i="63"/>
  <c r="M54" i="63"/>
  <c r="D54" i="63"/>
  <c r="M50" i="63"/>
  <c r="D50" i="63"/>
  <c r="D10" i="63"/>
  <c r="M10" i="63"/>
  <c r="M71" i="67"/>
  <c r="U74" i="59"/>
  <c r="M73" i="67"/>
  <c r="U76" i="59"/>
  <c r="M75" i="67"/>
  <c r="U78" i="59"/>
  <c r="M77" i="67"/>
  <c r="U80" i="59"/>
  <c r="M79" i="67"/>
  <c r="U82" i="59"/>
  <c r="M81" i="67"/>
  <c r="U84" i="59"/>
  <c r="M83" i="67"/>
  <c r="U86" i="59"/>
  <c r="M85" i="67"/>
  <c r="U88" i="59"/>
  <c r="M87" i="67"/>
  <c r="U90" i="59"/>
  <c r="M89" i="67"/>
  <c r="U92" i="59"/>
  <c r="M91" i="67"/>
  <c r="U94" i="59"/>
  <c r="M93" i="67"/>
  <c r="U96" i="59"/>
  <c r="M95" i="67"/>
  <c r="U98" i="59"/>
  <c r="M97" i="67"/>
  <c r="U100" i="59"/>
  <c r="M99" i="67"/>
  <c r="U102" i="59"/>
  <c r="M101" i="67"/>
  <c r="U104" i="59"/>
  <c r="M103" i="67"/>
  <c r="U106" i="59"/>
  <c r="M105" i="67"/>
  <c r="U108" i="59"/>
  <c r="M2" i="67"/>
  <c r="U5" i="59"/>
  <c r="M4" i="67"/>
  <c r="U7" i="59"/>
  <c r="M6" i="67"/>
  <c r="U9" i="59"/>
  <c r="M8" i="67"/>
  <c r="U11" i="59"/>
  <c r="M10" i="67"/>
  <c r="U13" i="59"/>
  <c r="M12" i="67"/>
  <c r="U15" i="59"/>
  <c r="M14" i="67"/>
  <c r="U17" i="59"/>
  <c r="M16" i="67"/>
  <c r="U19" i="59"/>
  <c r="M18" i="67"/>
  <c r="U21" i="59"/>
  <c r="M20" i="67"/>
  <c r="U23" i="59"/>
  <c r="M22" i="67"/>
  <c r="U25" i="59"/>
  <c r="M24" i="67"/>
  <c r="U27" i="59"/>
  <c r="M26" i="67"/>
  <c r="U29" i="59"/>
  <c r="M28" i="67"/>
  <c r="U31" i="59"/>
  <c r="M30" i="67"/>
  <c r="U33" i="59"/>
  <c r="M32" i="67"/>
  <c r="U35" i="59"/>
  <c r="M34" i="67"/>
  <c r="U37" i="59"/>
  <c r="M36" i="67"/>
  <c r="U39" i="59"/>
  <c r="M38" i="67"/>
  <c r="U41" i="59"/>
  <c r="M40" i="67"/>
  <c r="U43" i="59"/>
  <c r="M42" i="67"/>
  <c r="U45" i="59"/>
  <c r="M44" i="67"/>
  <c r="U47" i="59"/>
  <c r="M46" i="67"/>
  <c r="U49" i="59"/>
  <c r="M48" i="67"/>
  <c r="U51" i="59"/>
  <c r="M50" i="67"/>
  <c r="U53" i="59"/>
  <c r="M52" i="67"/>
  <c r="U55" i="59"/>
  <c r="M54" i="67"/>
  <c r="U57" i="59"/>
  <c r="M56" i="67"/>
  <c r="U59" i="59"/>
  <c r="M58" i="67"/>
  <c r="U61" i="59"/>
  <c r="M60" i="67"/>
  <c r="U63" i="59"/>
  <c r="M62" i="67"/>
  <c r="U65" i="59"/>
  <c r="M64" i="67"/>
  <c r="U67" i="59"/>
  <c r="M66" i="67"/>
  <c r="U69" i="59"/>
  <c r="M68" i="67"/>
  <c r="U71" i="59"/>
  <c r="P2" i="67"/>
  <c r="E2" i="67"/>
  <c r="T5" i="59"/>
  <c r="C5" i="59"/>
  <c r="P4" i="67"/>
  <c r="E4" i="67"/>
  <c r="T7" i="59"/>
  <c r="C7" i="59"/>
  <c r="P6" i="67"/>
  <c r="E6" i="67"/>
  <c r="T9" i="59"/>
  <c r="C9" i="59"/>
  <c r="P8" i="67"/>
  <c r="E8" i="67"/>
  <c r="T11" i="59"/>
  <c r="C11" i="59"/>
  <c r="P10" i="67"/>
  <c r="E10" i="67"/>
  <c r="T13" i="59"/>
  <c r="C13" i="59"/>
  <c r="P12" i="67"/>
  <c r="E12" i="67"/>
  <c r="T15" i="59"/>
  <c r="C15" i="59"/>
  <c r="P14" i="67"/>
  <c r="E14" i="67"/>
  <c r="T17" i="59"/>
  <c r="C17" i="59"/>
  <c r="P16" i="67"/>
  <c r="E16" i="67"/>
  <c r="T19" i="59"/>
  <c r="C19" i="59"/>
  <c r="P18" i="67"/>
  <c r="E18" i="67"/>
  <c r="T21" i="59"/>
  <c r="C21" i="59"/>
  <c r="P20" i="67"/>
  <c r="E20" i="67"/>
  <c r="T23" i="59"/>
  <c r="C23" i="59"/>
  <c r="P22" i="67"/>
  <c r="E22" i="67"/>
  <c r="T25" i="59"/>
  <c r="C25" i="59"/>
  <c r="P24" i="67"/>
  <c r="E24" i="67"/>
  <c r="T27" i="59"/>
  <c r="C27" i="59"/>
  <c r="P26" i="67"/>
  <c r="E26" i="67"/>
  <c r="T29" i="59"/>
  <c r="C29" i="59"/>
  <c r="P28" i="67"/>
  <c r="E28" i="67"/>
  <c r="T31" i="59"/>
  <c r="C31" i="59"/>
  <c r="P30" i="67"/>
  <c r="E30" i="67"/>
  <c r="T33" i="59"/>
  <c r="C33" i="59"/>
  <c r="P32" i="67"/>
  <c r="E32" i="67"/>
  <c r="T35" i="59"/>
  <c r="C35" i="59"/>
  <c r="P34" i="67"/>
  <c r="E34" i="67"/>
  <c r="T37" i="59"/>
  <c r="C37" i="59"/>
  <c r="P36" i="67"/>
  <c r="E36" i="67"/>
  <c r="T39" i="59"/>
  <c r="C39" i="59"/>
  <c r="P38" i="67"/>
  <c r="E38" i="67"/>
  <c r="T41" i="59"/>
  <c r="C41" i="59"/>
  <c r="P40" i="67"/>
  <c r="E40" i="67"/>
  <c r="T43" i="59"/>
  <c r="C43" i="59"/>
  <c r="P42" i="67"/>
  <c r="E42" i="67"/>
  <c r="T45" i="59"/>
  <c r="C45" i="59"/>
  <c r="P44" i="67"/>
  <c r="E44" i="67"/>
  <c r="C47" i="59"/>
  <c r="T47" i="59"/>
  <c r="S47" i="59" s="1"/>
  <c r="P46" i="67"/>
  <c r="E46" i="67"/>
  <c r="T49" i="59"/>
  <c r="C49" i="59"/>
  <c r="P48" i="67"/>
  <c r="E48" i="67"/>
  <c r="T51" i="59"/>
  <c r="C51" i="59"/>
  <c r="P50" i="67"/>
  <c r="E50" i="67"/>
  <c r="T53" i="59"/>
  <c r="C53" i="59"/>
  <c r="P52" i="67"/>
  <c r="E52" i="67"/>
  <c r="T55" i="59"/>
  <c r="C55" i="59"/>
  <c r="P54" i="67"/>
  <c r="E54" i="67"/>
  <c r="T57" i="59"/>
  <c r="C57" i="59"/>
  <c r="P56" i="67"/>
  <c r="E56" i="67"/>
  <c r="T59" i="59"/>
  <c r="C59" i="59"/>
  <c r="P58" i="67"/>
  <c r="E58" i="67"/>
  <c r="T61" i="59"/>
  <c r="C61" i="59"/>
  <c r="P60" i="67"/>
  <c r="E60" i="67"/>
  <c r="T63" i="59"/>
  <c r="C63" i="59"/>
  <c r="P62" i="67"/>
  <c r="E62" i="67"/>
  <c r="T65" i="59"/>
  <c r="C65" i="59"/>
  <c r="E64" i="67"/>
  <c r="P64" i="67"/>
  <c r="T67" i="59"/>
  <c r="C67" i="59"/>
  <c r="E66" i="67"/>
  <c r="P66" i="67"/>
  <c r="T69" i="59"/>
  <c r="C69" i="59"/>
  <c r="E68" i="67"/>
  <c r="P68" i="67"/>
  <c r="T71" i="59"/>
  <c r="C71" i="59"/>
  <c r="E70" i="67"/>
  <c r="P70" i="67"/>
  <c r="T73" i="59"/>
  <c r="C73" i="59"/>
  <c r="E72" i="67"/>
  <c r="P72" i="67"/>
  <c r="T75" i="59"/>
  <c r="C75" i="59"/>
  <c r="E74" i="67"/>
  <c r="P74" i="67"/>
  <c r="T77" i="59"/>
  <c r="C77" i="59"/>
  <c r="E76" i="67"/>
  <c r="P76" i="67"/>
  <c r="T79" i="59"/>
  <c r="C79" i="59"/>
  <c r="P78" i="67"/>
  <c r="E78" i="67"/>
  <c r="T81" i="59"/>
  <c r="C81" i="59"/>
  <c r="P80" i="67"/>
  <c r="E80" i="67"/>
  <c r="T83" i="59"/>
  <c r="C83" i="59"/>
  <c r="P82" i="67"/>
  <c r="E82" i="67"/>
  <c r="T85" i="59"/>
  <c r="C85" i="59"/>
  <c r="P84" i="67"/>
  <c r="E84" i="67"/>
  <c r="T87" i="59"/>
  <c r="C87" i="59"/>
  <c r="P86" i="67"/>
  <c r="E86" i="67"/>
  <c r="T89" i="59"/>
  <c r="C89" i="59"/>
  <c r="P88" i="67"/>
  <c r="E88" i="67"/>
  <c r="T91" i="59"/>
  <c r="C91" i="59"/>
  <c r="P90" i="67"/>
  <c r="E90" i="67"/>
  <c r="T93" i="59"/>
  <c r="C93" i="59"/>
  <c r="P92" i="67"/>
  <c r="E92" i="67"/>
  <c r="T95" i="59"/>
  <c r="C95" i="59"/>
  <c r="P94" i="67"/>
  <c r="E94" i="67"/>
  <c r="T97" i="59"/>
  <c r="C97" i="59"/>
  <c r="P96" i="67"/>
  <c r="E96" i="67"/>
  <c r="T99" i="59"/>
  <c r="C99" i="59"/>
  <c r="P98" i="67"/>
  <c r="E98" i="67"/>
  <c r="T101" i="59"/>
  <c r="C101" i="59"/>
  <c r="P100" i="67"/>
  <c r="E100" i="67"/>
  <c r="T103" i="59"/>
  <c r="C103" i="59"/>
  <c r="P102" i="67"/>
  <c r="E102" i="67"/>
  <c r="T105" i="59"/>
  <c r="C105" i="59"/>
  <c r="P104" i="67"/>
  <c r="E104" i="67"/>
  <c r="T107" i="59"/>
  <c r="C107" i="59"/>
  <c r="P106" i="67"/>
  <c r="E106" i="67"/>
  <c r="T109" i="59"/>
  <c r="C109" i="59"/>
  <c r="M70" i="67"/>
  <c r="U73" i="59"/>
  <c r="M72" i="67"/>
  <c r="U75" i="59"/>
  <c r="M74" i="67"/>
  <c r="U77" i="59"/>
  <c r="M76" i="67"/>
  <c r="U79" i="59"/>
  <c r="M78" i="67"/>
  <c r="U81" i="59"/>
  <c r="M80" i="67"/>
  <c r="U83" i="59"/>
  <c r="M82" i="67"/>
  <c r="U85" i="59"/>
  <c r="M84" i="67"/>
  <c r="U87" i="59"/>
  <c r="M86" i="67"/>
  <c r="U89" i="59"/>
  <c r="M88" i="67"/>
  <c r="U91" i="59"/>
  <c r="M90" i="67"/>
  <c r="U93" i="59"/>
  <c r="M92" i="67"/>
  <c r="U95" i="59"/>
  <c r="M94" i="67"/>
  <c r="U97" i="59"/>
  <c r="M96" i="67"/>
  <c r="U99" i="59"/>
  <c r="M98" i="67"/>
  <c r="U101" i="59"/>
  <c r="M100" i="67"/>
  <c r="U103" i="59"/>
  <c r="M102" i="67"/>
  <c r="U105" i="59"/>
  <c r="M104" i="67"/>
  <c r="U107" i="59"/>
  <c r="M106" i="67"/>
  <c r="U109" i="59"/>
  <c r="M3" i="67"/>
  <c r="U6" i="59"/>
  <c r="M5" i="67"/>
  <c r="U8" i="59"/>
  <c r="M7" i="67"/>
  <c r="U10" i="59"/>
  <c r="M9" i="67"/>
  <c r="U12" i="59"/>
  <c r="M11" i="67"/>
  <c r="U14" i="59"/>
  <c r="M13" i="67"/>
  <c r="U16" i="59"/>
  <c r="M15" i="67"/>
  <c r="U18" i="59"/>
  <c r="M17" i="67"/>
  <c r="U20" i="59"/>
  <c r="M19" i="67"/>
  <c r="U22" i="59"/>
  <c r="M21" i="67"/>
  <c r="U24" i="59"/>
  <c r="M23" i="67"/>
  <c r="U26" i="59"/>
  <c r="M25" i="67"/>
  <c r="U28" i="59"/>
  <c r="M27" i="67"/>
  <c r="U30" i="59"/>
  <c r="M29" i="67"/>
  <c r="U32" i="59"/>
  <c r="M31" i="67"/>
  <c r="U34" i="59"/>
  <c r="M33" i="67"/>
  <c r="U36" i="59"/>
  <c r="M35" i="67"/>
  <c r="U38" i="59"/>
  <c r="M37" i="67"/>
  <c r="U40" i="59"/>
  <c r="M39" i="67"/>
  <c r="U42" i="59"/>
  <c r="M41" i="67"/>
  <c r="U44" i="59"/>
  <c r="M43" i="67"/>
  <c r="U46" i="59"/>
  <c r="M45" i="67"/>
  <c r="U48" i="59"/>
  <c r="M47" i="67"/>
  <c r="U50" i="59"/>
  <c r="M49" i="67"/>
  <c r="U52" i="59"/>
  <c r="M51" i="67"/>
  <c r="U54" i="59"/>
  <c r="M53" i="67"/>
  <c r="U56" i="59"/>
  <c r="M55" i="67"/>
  <c r="U58" i="59"/>
  <c r="M57" i="67"/>
  <c r="U60" i="59"/>
  <c r="M59" i="67"/>
  <c r="U62" i="59"/>
  <c r="M61" i="67"/>
  <c r="U64" i="59"/>
  <c r="M63" i="67"/>
  <c r="U66" i="59"/>
  <c r="M65" i="67"/>
  <c r="U68" i="59"/>
  <c r="M67" i="67"/>
  <c r="U70" i="59"/>
  <c r="M69" i="67"/>
  <c r="U72" i="59"/>
  <c r="E3" i="67"/>
  <c r="P3" i="67"/>
  <c r="C6" i="59"/>
  <c r="T6" i="59"/>
  <c r="S6" i="59" s="1"/>
  <c r="E5" i="67"/>
  <c r="P5" i="67"/>
  <c r="T8" i="59"/>
  <c r="C8" i="59"/>
  <c r="E7" i="67"/>
  <c r="P7" i="67"/>
  <c r="C10" i="59"/>
  <c r="T10" i="59"/>
  <c r="S10" i="59" s="1"/>
  <c r="E9" i="67"/>
  <c r="P9" i="67"/>
  <c r="T12" i="59"/>
  <c r="C12" i="59"/>
  <c r="E11" i="67"/>
  <c r="P11" i="67"/>
  <c r="T14" i="59"/>
  <c r="C14" i="59"/>
  <c r="E13" i="67"/>
  <c r="P13" i="67"/>
  <c r="C16" i="59"/>
  <c r="T16" i="59"/>
  <c r="S16" i="59" s="1"/>
  <c r="E15" i="67"/>
  <c r="P15" i="67"/>
  <c r="T18" i="59"/>
  <c r="C18" i="59"/>
  <c r="E17" i="67"/>
  <c r="P17" i="67"/>
  <c r="T20" i="59"/>
  <c r="C20" i="59"/>
  <c r="E19" i="67"/>
  <c r="P19" i="67"/>
  <c r="C22" i="59"/>
  <c r="T22" i="59"/>
  <c r="S22" i="59" s="1"/>
  <c r="E21" i="67"/>
  <c r="P21" i="67"/>
  <c r="C24" i="59"/>
  <c r="T24" i="59"/>
  <c r="S24" i="59" s="1"/>
  <c r="E23" i="67"/>
  <c r="P23" i="67"/>
  <c r="T26" i="59"/>
  <c r="C26" i="59"/>
  <c r="E25" i="67"/>
  <c r="P25" i="67"/>
  <c r="C28" i="59"/>
  <c r="T28" i="59"/>
  <c r="S28" i="59" s="1"/>
  <c r="E27" i="67"/>
  <c r="P27" i="67"/>
  <c r="T30" i="59"/>
  <c r="C30" i="59"/>
  <c r="E29" i="67"/>
  <c r="P29" i="67"/>
  <c r="C32" i="59"/>
  <c r="T32" i="59"/>
  <c r="S32" i="59" s="1"/>
  <c r="E31" i="67"/>
  <c r="P31" i="67"/>
  <c r="T34" i="59"/>
  <c r="C34" i="59"/>
  <c r="E33" i="67"/>
  <c r="P33" i="67"/>
  <c r="C36" i="59"/>
  <c r="T36" i="59"/>
  <c r="S36" i="59" s="1"/>
  <c r="E35" i="67"/>
  <c r="P35" i="67"/>
  <c r="T38" i="59"/>
  <c r="C38" i="59"/>
  <c r="E37" i="67"/>
  <c r="P37" i="67"/>
  <c r="C40" i="59"/>
  <c r="T40" i="59"/>
  <c r="S40" i="59" s="1"/>
  <c r="E39" i="67"/>
  <c r="P39" i="67"/>
  <c r="T42" i="59"/>
  <c r="C42" i="59"/>
  <c r="E41" i="67"/>
  <c r="P41" i="67"/>
  <c r="C44" i="59"/>
  <c r="T44" i="59"/>
  <c r="S44" i="59" s="1"/>
  <c r="E43" i="67"/>
  <c r="P43" i="67"/>
  <c r="T46" i="59"/>
  <c r="C46" i="59"/>
  <c r="E45" i="67"/>
  <c r="P45" i="67"/>
  <c r="T48" i="59"/>
  <c r="C48" i="59"/>
  <c r="E47" i="67"/>
  <c r="P47" i="67"/>
  <c r="C50" i="59"/>
  <c r="T50" i="59"/>
  <c r="S50" i="59" s="1"/>
  <c r="E49" i="67"/>
  <c r="P49" i="67"/>
  <c r="T52" i="59"/>
  <c r="C52" i="59"/>
  <c r="E51" i="67"/>
  <c r="P51" i="67"/>
  <c r="C54" i="59"/>
  <c r="T54" i="59"/>
  <c r="S54" i="59" s="1"/>
  <c r="E53" i="67"/>
  <c r="P53" i="67"/>
  <c r="T56" i="59"/>
  <c r="C56" i="59"/>
  <c r="E55" i="67"/>
  <c r="P55" i="67"/>
  <c r="C58" i="59"/>
  <c r="T58" i="59"/>
  <c r="S58" i="59" s="1"/>
  <c r="E57" i="67"/>
  <c r="P57" i="67"/>
  <c r="T60" i="59"/>
  <c r="C60" i="59"/>
  <c r="E59" i="67"/>
  <c r="P59" i="67"/>
  <c r="C62" i="59"/>
  <c r="T62" i="59"/>
  <c r="S62" i="59" s="1"/>
  <c r="E61" i="67"/>
  <c r="P61" i="67"/>
  <c r="T64" i="59"/>
  <c r="C64" i="59"/>
  <c r="P63" i="67"/>
  <c r="E63" i="67"/>
  <c r="C66" i="59"/>
  <c r="T66" i="59"/>
  <c r="S66" i="59" s="1"/>
  <c r="P65" i="67"/>
  <c r="E65" i="67"/>
  <c r="T68" i="59"/>
  <c r="C68" i="59"/>
  <c r="P67" i="67"/>
  <c r="E67" i="67"/>
  <c r="C70" i="59"/>
  <c r="T70" i="59"/>
  <c r="S70" i="59" s="1"/>
  <c r="P69" i="67"/>
  <c r="E69" i="67"/>
  <c r="T72" i="59"/>
  <c r="C72" i="59"/>
  <c r="P71" i="67"/>
  <c r="E71" i="67"/>
  <c r="C74" i="59"/>
  <c r="T74" i="59"/>
  <c r="S74" i="59" s="1"/>
  <c r="P73" i="67"/>
  <c r="E73" i="67"/>
  <c r="T76" i="59"/>
  <c r="C76" i="59"/>
  <c r="P75" i="67"/>
  <c r="E75" i="67"/>
  <c r="C78" i="59"/>
  <c r="T78" i="59"/>
  <c r="S78" i="59" s="1"/>
  <c r="P77" i="67"/>
  <c r="E77" i="67"/>
  <c r="T80" i="59"/>
  <c r="C80" i="59"/>
  <c r="E79" i="67"/>
  <c r="P79" i="67"/>
  <c r="C82" i="59"/>
  <c r="T82" i="59"/>
  <c r="S82" i="59" s="1"/>
  <c r="E81" i="67"/>
  <c r="P81" i="67"/>
  <c r="T84" i="59"/>
  <c r="C84" i="59"/>
  <c r="E83" i="67"/>
  <c r="P83" i="67"/>
  <c r="C86" i="59"/>
  <c r="T86" i="59"/>
  <c r="S86" i="59" s="1"/>
  <c r="E85" i="67"/>
  <c r="P85" i="67"/>
  <c r="T88" i="59"/>
  <c r="C88" i="59"/>
  <c r="E87" i="67"/>
  <c r="P87" i="67"/>
  <c r="C90" i="59"/>
  <c r="T90" i="59"/>
  <c r="S90" i="59" s="1"/>
  <c r="E89" i="67"/>
  <c r="P89" i="67"/>
  <c r="T92" i="59"/>
  <c r="C92" i="59"/>
  <c r="E91" i="67"/>
  <c r="P91" i="67"/>
  <c r="T94" i="59"/>
  <c r="C94" i="59"/>
  <c r="E93" i="67"/>
  <c r="P93" i="67"/>
  <c r="C96" i="59"/>
  <c r="T96" i="59"/>
  <c r="S96" i="59" s="1"/>
  <c r="E95" i="67"/>
  <c r="P95" i="67"/>
  <c r="T98" i="59"/>
  <c r="C98" i="59"/>
  <c r="E97" i="67"/>
  <c r="P97" i="67"/>
  <c r="C100" i="59"/>
  <c r="T100" i="59"/>
  <c r="S100" i="59" s="1"/>
  <c r="E99" i="67"/>
  <c r="P99" i="67"/>
  <c r="T102" i="59"/>
  <c r="C102" i="59"/>
  <c r="E101" i="67"/>
  <c r="P101" i="67"/>
  <c r="C104" i="59"/>
  <c r="T104" i="59"/>
  <c r="S104" i="59" s="1"/>
  <c r="E103" i="67"/>
  <c r="P103" i="67"/>
  <c r="T106" i="59"/>
  <c r="C106" i="59"/>
  <c r="E105" i="67"/>
  <c r="P105" i="67"/>
  <c r="C108" i="59"/>
  <c r="T108" i="59"/>
  <c r="S108" i="59" s="1"/>
  <c r="E9" i="46"/>
  <c r="E11" i="46"/>
  <c r="E13" i="46"/>
  <c r="E18" i="46"/>
  <c r="E23" i="46"/>
  <c r="E25" i="46"/>
  <c r="E27" i="46"/>
  <c r="E29" i="46"/>
  <c r="E31" i="46"/>
  <c r="E33" i="46"/>
  <c r="E38" i="46"/>
  <c r="E40" i="46"/>
  <c r="E45" i="46"/>
  <c r="E47" i="46"/>
  <c r="E49" i="46"/>
  <c r="E51" i="46"/>
  <c r="E53" i="46"/>
  <c r="E55" i="46"/>
  <c r="E35" i="46"/>
  <c r="E37" i="46"/>
  <c r="E42" i="46"/>
  <c r="E8" i="46"/>
  <c r="E10" i="46"/>
  <c r="E12" i="46"/>
  <c r="E17" i="46"/>
  <c r="E19" i="46"/>
  <c r="E24" i="46"/>
  <c r="E26" i="46"/>
  <c r="E28" i="46"/>
  <c r="E30" i="46"/>
  <c r="E32" i="46"/>
  <c r="E34" i="46"/>
  <c r="E39" i="46"/>
  <c r="E44" i="46"/>
  <c r="E46" i="46"/>
  <c r="E48" i="46"/>
  <c r="E50" i="46"/>
  <c r="E52" i="46"/>
  <c r="E54" i="46"/>
  <c r="K38" i="46"/>
  <c r="E36" i="46"/>
  <c r="E41" i="46"/>
  <c r="K44" i="46"/>
  <c r="K24" i="46"/>
  <c r="K22" i="46"/>
  <c r="K6" i="46"/>
  <c r="A108" i="37"/>
  <c r="S106" i="59" l="1"/>
  <c r="D106" i="59" s="1"/>
  <c r="S102" i="59"/>
  <c r="S98" i="59"/>
  <c r="D98" i="59" s="1"/>
  <c r="S94" i="59"/>
  <c r="S92" i="59"/>
  <c r="M92" i="59" s="1"/>
  <c r="S88" i="59"/>
  <c r="S84" i="59"/>
  <c r="M84" i="59" s="1"/>
  <c r="S80" i="59"/>
  <c r="S76" i="59"/>
  <c r="M76" i="59" s="1"/>
  <c r="S72" i="59"/>
  <c r="S68" i="59"/>
  <c r="M68" i="59" s="1"/>
  <c r="S64" i="59"/>
  <c r="S60" i="59"/>
  <c r="M60" i="59" s="1"/>
  <c r="S56" i="59"/>
  <c r="S52" i="59"/>
  <c r="M52" i="59" s="1"/>
  <c r="S48" i="59"/>
  <c r="S46" i="59"/>
  <c r="M46" i="59" s="1"/>
  <c r="S42" i="59"/>
  <c r="S38" i="59"/>
  <c r="M38" i="59" s="1"/>
  <c r="S34" i="59"/>
  <c r="S30" i="59"/>
  <c r="M30" i="59" s="1"/>
  <c r="S26" i="59"/>
  <c r="S20" i="59"/>
  <c r="M20" i="59" s="1"/>
  <c r="S18" i="59"/>
  <c r="S12" i="59"/>
  <c r="D12" i="59" s="1"/>
  <c r="S109" i="59"/>
  <c r="S107" i="59"/>
  <c r="M107" i="59" s="1"/>
  <c r="S105" i="59"/>
  <c r="S103" i="59"/>
  <c r="D103" i="59" s="1"/>
  <c r="S101" i="59"/>
  <c r="S99" i="59"/>
  <c r="M99" i="59" s="1"/>
  <c r="S97" i="59"/>
  <c r="S95" i="59"/>
  <c r="D95" i="59" s="1"/>
  <c r="S93" i="59"/>
  <c r="S91" i="59"/>
  <c r="D91" i="59" s="1"/>
  <c r="S89" i="59"/>
  <c r="S87" i="59"/>
  <c r="D87" i="59" s="1"/>
  <c r="S85" i="59"/>
  <c r="S83" i="59"/>
  <c r="D83" i="59" s="1"/>
  <c r="S81" i="59"/>
  <c r="S79" i="59"/>
  <c r="D79" i="59" s="1"/>
  <c r="S77" i="59"/>
  <c r="S75" i="59"/>
  <c r="D75" i="59" s="1"/>
  <c r="S73" i="59"/>
  <c r="S71" i="59"/>
  <c r="D71" i="59" s="1"/>
  <c r="S69" i="59"/>
  <c r="S67" i="59"/>
  <c r="D67" i="59" s="1"/>
  <c r="S65" i="59"/>
  <c r="S63" i="59"/>
  <c r="D63" i="59" s="1"/>
  <c r="S61" i="59"/>
  <c r="S59" i="59"/>
  <c r="D59" i="59" s="1"/>
  <c r="S57" i="59"/>
  <c r="S55" i="59"/>
  <c r="D55" i="59" s="1"/>
  <c r="S53" i="59"/>
  <c r="S51" i="59"/>
  <c r="D51" i="59" s="1"/>
  <c r="S49" i="59"/>
  <c r="S45" i="59"/>
  <c r="D45" i="59" s="1"/>
  <c r="S43" i="59"/>
  <c r="S41" i="59"/>
  <c r="M41" i="59" s="1"/>
  <c r="S39" i="59"/>
  <c r="S37" i="59"/>
  <c r="M37" i="59" s="1"/>
  <c r="S35" i="59"/>
  <c r="S33" i="59"/>
  <c r="M33" i="59" s="1"/>
  <c r="S31" i="59"/>
  <c r="S29" i="59"/>
  <c r="M29" i="59" s="1"/>
  <c r="S27" i="59"/>
  <c r="S25" i="59"/>
  <c r="D25" i="59" s="1"/>
  <c r="S23" i="59"/>
  <c r="S21" i="59"/>
  <c r="D21" i="59" s="1"/>
  <c r="S19" i="59"/>
  <c r="S17" i="59"/>
  <c r="D17" i="59" s="1"/>
  <c r="S15" i="59"/>
  <c r="S13" i="59"/>
  <c r="M13" i="59" s="1"/>
  <c r="S11" i="59"/>
  <c r="S9" i="59"/>
  <c r="D9" i="59" s="1"/>
  <c r="S7" i="59"/>
  <c r="S5" i="59"/>
  <c r="D5" i="59" s="1"/>
  <c r="M106" i="59"/>
  <c r="M102" i="59"/>
  <c r="D102" i="59"/>
  <c r="M98" i="59"/>
  <c r="M94" i="59"/>
  <c r="D94" i="59"/>
  <c r="D92" i="59"/>
  <c r="M88" i="59"/>
  <c r="D88" i="59"/>
  <c r="D84" i="59"/>
  <c r="M80" i="59"/>
  <c r="D80" i="59"/>
  <c r="D76" i="59"/>
  <c r="M72" i="59"/>
  <c r="D72" i="59"/>
  <c r="D68" i="59"/>
  <c r="M64" i="59"/>
  <c r="D64" i="59"/>
  <c r="D60" i="59"/>
  <c r="M56" i="59"/>
  <c r="D56" i="59"/>
  <c r="D52" i="59"/>
  <c r="D48" i="59"/>
  <c r="M48" i="59"/>
  <c r="D46" i="59"/>
  <c r="D42" i="59"/>
  <c r="M42" i="59"/>
  <c r="D38" i="59"/>
  <c r="D34" i="59"/>
  <c r="M34" i="59"/>
  <c r="D30" i="59"/>
  <c r="M26" i="59"/>
  <c r="D26" i="59"/>
  <c r="D20" i="59"/>
  <c r="D18" i="59"/>
  <c r="M18" i="59"/>
  <c r="M12" i="59"/>
  <c r="M109" i="59"/>
  <c r="D109" i="59"/>
  <c r="D107" i="59"/>
  <c r="D105" i="59"/>
  <c r="M105" i="59"/>
  <c r="M103" i="59"/>
  <c r="M101" i="59"/>
  <c r="D101" i="59"/>
  <c r="D99" i="59"/>
  <c r="D97" i="59"/>
  <c r="M97" i="59"/>
  <c r="M95" i="59"/>
  <c r="D93" i="59"/>
  <c r="M93" i="59"/>
  <c r="M91" i="59"/>
  <c r="D89" i="59"/>
  <c r="M89" i="59"/>
  <c r="M87" i="59"/>
  <c r="D85" i="59"/>
  <c r="M85" i="59"/>
  <c r="M83" i="59"/>
  <c r="D81" i="59"/>
  <c r="M81" i="59"/>
  <c r="M79" i="59"/>
  <c r="D77" i="59"/>
  <c r="M77" i="59"/>
  <c r="M75" i="59"/>
  <c r="D73" i="59"/>
  <c r="M73" i="59"/>
  <c r="M71" i="59"/>
  <c r="D69" i="59"/>
  <c r="M69" i="59"/>
  <c r="M67" i="59"/>
  <c r="D65" i="59"/>
  <c r="M65" i="59"/>
  <c r="M63" i="59"/>
  <c r="D61" i="59"/>
  <c r="M61" i="59"/>
  <c r="M59" i="59"/>
  <c r="D57" i="59"/>
  <c r="M57" i="59"/>
  <c r="D53" i="59"/>
  <c r="M53" i="59"/>
  <c r="M51" i="59"/>
  <c r="M49" i="59"/>
  <c r="D49" i="59"/>
  <c r="M45" i="59"/>
  <c r="D43" i="59"/>
  <c r="M43" i="59"/>
  <c r="D41" i="59"/>
  <c r="M39" i="59"/>
  <c r="D39" i="59"/>
  <c r="D37" i="59"/>
  <c r="M35" i="59"/>
  <c r="D35" i="59"/>
  <c r="D33" i="59"/>
  <c r="M31" i="59"/>
  <c r="D31" i="59"/>
  <c r="D29" i="59"/>
  <c r="M27" i="59"/>
  <c r="D27" i="59"/>
  <c r="M25" i="59"/>
  <c r="D23" i="59"/>
  <c r="M23" i="59"/>
  <c r="M21" i="59"/>
  <c r="D19" i="59"/>
  <c r="M19" i="59"/>
  <c r="M17" i="59"/>
  <c r="D15" i="59"/>
  <c r="M15" i="59"/>
  <c r="D13" i="59"/>
  <c r="D11" i="59"/>
  <c r="M11" i="59"/>
  <c r="M9" i="59"/>
  <c r="D7" i="59"/>
  <c r="M7" i="59"/>
  <c r="M5" i="59"/>
  <c r="D108" i="59"/>
  <c r="M108" i="59"/>
  <c r="D104" i="59"/>
  <c r="M104" i="59"/>
  <c r="D100" i="59"/>
  <c r="M100" i="59"/>
  <c r="D96" i="59"/>
  <c r="M96" i="59"/>
  <c r="M90" i="59"/>
  <c r="D90" i="59"/>
  <c r="M86" i="59"/>
  <c r="D86" i="59"/>
  <c r="M82" i="59"/>
  <c r="D82" i="59"/>
  <c r="M78" i="59"/>
  <c r="D78" i="59"/>
  <c r="M74" i="59"/>
  <c r="D74" i="59"/>
  <c r="M70" i="59"/>
  <c r="D70" i="59"/>
  <c r="M66" i="59"/>
  <c r="D66" i="59"/>
  <c r="M62" i="59"/>
  <c r="D62" i="59"/>
  <c r="M58" i="59"/>
  <c r="D58" i="59"/>
  <c r="M54" i="59"/>
  <c r="D54" i="59"/>
  <c r="D50" i="59"/>
  <c r="M50" i="59"/>
  <c r="D44" i="59"/>
  <c r="M44" i="59"/>
  <c r="D40" i="59"/>
  <c r="M40" i="59"/>
  <c r="D36" i="59"/>
  <c r="M36" i="59"/>
  <c r="D32" i="59"/>
  <c r="M32" i="59"/>
  <c r="D28" i="59"/>
  <c r="M28" i="59"/>
  <c r="M24" i="59"/>
  <c r="D24" i="59"/>
  <c r="M22" i="59"/>
  <c r="D22" i="59"/>
  <c r="M16" i="59"/>
  <c r="D16" i="59"/>
  <c r="M10" i="59"/>
  <c r="D10" i="59"/>
  <c r="M6" i="59"/>
  <c r="D6" i="59"/>
  <c r="S14" i="59"/>
  <c r="S8" i="59"/>
  <c r="M47" i="59"/>
  <c r="D47" i="59"/>
  <c r="C37" i="37"/>
  <c r="E107" i="40"/>
  <c r="D107" i="40" s="1"/>
  <c r="E106" i="40"/>
  <c r="D106" i="40" s="1"/>
  <c r="E105" i="40"/>
  <c r="D105" i="40" s="1"/>
  <c r="E104" i="40"/>
  <c r="D104" i="40" s="1"/>
  <c r="M55" i="59" l="1"/>
  <c r="D8" i="59"/>
  <c r="M8" i="59"/>
  <c r="D14" i="59"/>
  <c r="M14" i="59"/>
  <c r="E5" i="40"/>
  <c r="D5" i="40" s="1"/>
  <c r="E9" i="40"/>
  <c r="D9" i="40" s="1"/>
  <c r="E13" i="40"/>
  <c r="D13" i="40" s="1"/>
  <c r="E17" i="40"/>
  <c r="D17" i="40" s="1"/>
  <c r="E19" i="40"/>
  <c r="D19" i="40" s="1"/>
  <c r="E21" i="40"/>
  <c r="D21" i="40" s="1"/>
  <c r="E23" i="40"/>
  <c r="D23" i="40" s="1"/>
  <c r="E25" i="40"/>
  <c r="D25" i="40" s="1"/>
  <c r="E27" i="40"/>
  <c r="D27" i="40" s="1"/>
  <c r="E29" i="40"/>
  <c r="D29" i="40" s="1"/>
  <c r="E31" i="40"/>
  <c r="D31" i="40" s="1"/>
  <c r="E33" i="40"/>
  <c r="D33" i="40" s="1"/>
  <c r="E36" i="40"/>
  <c r="D36" i="40" s="1"/>
  <c r="E38" i="40"/>
  <c r="D38" i="40" s="1"/>
  <c r="E40" i="40"/>
  <c r="D40" i="40" s="1"/>
  <c r="E42" i="40"/>
  <c r="D42" i="40" s="1"/>
  <c r="E44" i="40"/>
  <c r="D44" i="40" s="1"/>
  <c r="E46" i="40"/>
  <c r="D46" i="40" s="1"/>
  <c r="E48" i="40"/>
  <c r="D48" i="40" s="1"/>
  <c r="E50" i="40"/>
  <c r="D50" i="40" s="1"/>
  <c r="E52" i="40"/>
  <c r="D52" i="40" s="1"/>
  <c r="E54" i="40"/>
  <c r="D54" i="40" s="1"/>
  <c r="E56" i="40"/>
  <c r="D56" i="40" s="1"/>
  <c r="E58" i="40"/>
  <c r="D58" i="40" s="1"/>
  <c r="E60" i="40"/>
  <c r="D60" i="40" s="1"/>
  <c r="E62" i="40"/>
  <c r="D62" i="40" s="1"/>
  <c r="E64" i="40"/>
  <c r="D64" i="40" s="1"/>
  <c r="E66" i="40"/>
  <c r="D66" i="40" s="1"/>
  <c r="E68" i="40"/>
  <c r="D68" i="40" s="1"/>
  <c r="E70" i="40"/>
  <c r="D70" i="40" s="1"/>
  <c r="E72" i="40"/>
  <c r="D72" i="40" s="1"/>
  <c r="E74" i="40"/>
  <c r="D74" i="40" s="1"/>
  <c r="E76" i="40"/>
  <c r="D76" i="40" s="1"/>
  <c r="E78" i="40"/>
  <c r="D78" i="40" s="1"/>
  <c r="E80" i="40"/>
  <c r="D80" i="40" s="1"/>
  <c r="E82" i="40"/>
  <c r="D82" i="40" s="1"/>
  <c r="E84" i="40"/>
  <c r="D84" i="40" s="1"/>
  <c r="E86" i="40"/>
  <c r="D86" i="40" s="1"/>
  <c r="E88" i="40"/>
  <c r="D88" i="40" s="1"/>
  <c r="E90" i="40"/>
  <c r="D90" i="40" s="1"/>
  <c r="E92" i="40"/>
  <c r="D92" i="40" s="1"/>
  <c r="E94" i="40"/>
  <c r="D94" i="40" s="1"/>
  <c r="E96" i="40"/>
  <c r="D96" i="40" s="1"/>
  <c r="E98" i="40"/>
  <c r="D98" i="40" s="1"/>
  <c r="E100" i="40"/>
  <c r="D100" i="40" s="1"/>
  <c r="E102" i="40"/>
  <c r="D102" i="40" s="1"/>
  <c r="F5" i="40"/>
  <c r="F7" i="40"/>
  <c r="F9" i="40"/>
  <c r="F11" i="40"/>
  <c r="F13" i="40"/>
  <c r="F15" i="40"/>
  <c r="F17" i="40"/>
  <c r="F19" i="40"/>
  <c r="F21" i="40"/>
  <c r="F23" i="40"/>
  <c r="F25" i="40"/>
  <c r="F27" i="40"/>
  <c r="F29" i="40"/>
  <c r="F31" i="40"/>
  <c r="F33" i="40"/>
  <c r="F36" i="40"/>
  <c r="F38" i="40"/>
  <c r="F40" i="40"/>
  <c r="F42" i="40"/>
  <c r="F44" i="40"/>
  <c r="F46" i="40"/>
  <c r="F48" i="40"/>
  <c r="F50" i="40"/>
  <c r="F52" i="40"/>
  <c r="F54" i="40"/>
  <c r="F56" i="40"/>
  <c r="F58" i="40"/>
  <c r="F60" i="40"/>
  <c r="F62" i="40"/>
  <c r="F64" i="40"/>
  <c r="F66" i="40"/>
  <c r="F68" i="40"/>
  <c r="F70" i="40"/>
  <c r="F72" i="40"/>
  <c r="F74" i="40"/>
  <c r="F76" i="40"/>
  <c r="F78" i="40"/>
  <c r="F80" i="40"/>
  <c r="F82" i="40"/>
  <c r="F84" i="40"/>
  <c r="F86" i="40"/>
  <c r="F88" i="40"/>
  <c r="F90" i="40"/>
  <c r="F92" i="40"/>
  <c r="F94" i="40"/>
  <c r="F96" i="40"/>
  <c r="F98" i="40"/>
  <c r="F100" i="40"/>
  <c r="F102" i="40"/>
  <c r="F104" i="40"/>
  <c r="F106" i="40"/>
  <c r="E35" i="40"/>
  <c r="D35" i="40" s="1"/>
  <c r="E7" i="40"/>
  <c r="D7" i="40" s="1"/>
  <c r="E11" i="40"/>
  <c r="D11" i="40" s="1"/>
  <c r="E15" i="40"/>
  <c r="D15" i="40" s="1"/>
  <c r="E4" i="40"/>
  <c r="D4" i="40" s="1"/>
  <c r="E6" i="40"/>
  <c r="D6" i="40" s="1"/>
  <c r="E8" i="40"/>
  <c r="D8" i="40" s="1"/>
  <c r="E10" i="40"/>
  <c r="D10" i="40" s="1"/>
  <c r="E12" i="40"/>
  <c r="D12" i="40" s="1"/>
  <c r="E14" i="40"/>
  <c r="D14" i="40" s="1"/>
  <c r="E16" i="40"/>
  <c r="D16" i="40" s="1"/>
  <c r="E18" i="40"/>
  <c r="D18" i="40" s="1"/>
  <c r="E20" i="40"/>
  <c r="D20" i="40" s="1"/>
  <c r="E22" i="40"/>
  <c r="D22" i="40" s="1"/>
  <c r="E24" i="40"/>
  <c r="D24" i="40" s="1"/>
  <c r="E26" i="40"/>
  <c r="D26" i="40" s="1"/>
  <c r="E28" i="40"/>
  <c r="D28" i="40" s="1"/>
  <c r="E30" i="40"/>
  <c r="D30" i="40" s="1"/>
  <c r="E32" i="40"/>
  <c r="D32" i="40" s="1"/>
  <c r="E34" i="40"/>
  <c r="D34" i="40" s="1"/>
  <c r="E37" i="40"/>
  <c r="D37" i="40" s="1"/>
  <c r="E39" i="40"/>
  <c r="D39" i="40" s="1"/>
  <c r="E41" i="40"/>
  <c r="D41" i="40" s="1"/>
  <c r="E43" i="40"/>
  <c r="D43" i="40" s="1"/>
  <c r="E45" i="40"/>
  <c r="D45" i="40" s="1"/>
  <c r="E47" i="40"/>
  <c r="D47" i="40" s="1"/>
  <c r="E49" i="40"/>
  <c r="D49" i="40" s="1"/>
  <c r="E51" i="40"/>
  <c r="D51" i="40" s="1"/>
  <c r="E53" i="40"/>
  <c r="D53" i="40" s="1"/>
  <c r="E55" i="40"/>
  <c r="D55" i="40" s="1"/>
  <c r="E57" i="40"/>
  <c r="D57" i="40" s="1"/>
  <c r="E59" i="40"/>
  <c r="D59" i="40" s="1"/>
  <c r="E61" i="40"/>
  <c r="D61" i="40" s="1"/>
  <c r="E63" i="40"/>
  <c r="D63" i="40" s="1"/>
  <c r="E65" i="40"/>
  <c r="D65" i="40" s="1"/>
  <c r="E67" i="40"/>
  <c r="D67" i="40" s="1"/>
  <c r="E69" i="40"/>
  <c r="D69" i="40" s="1"/>
  <c r="E71" i="40"/>
  <c r="D71" i="40" s="1"/>
  <c r="E73" i="40"/>
  <c r="D73" i="40" s="1"/>
  <c r="E75" i="40"/>
  <c r="D75" i="40" s="1"/>
  <c r="E77" i="40"/>
  <c r="D77" i="40" s="1"/>
  <c r="E79" i="40"/>
  <c r="D79" i="40" s="1"/>
  <c r="E81" i="40"/>
  <c r="D81" i="40" s="1"/>
  <c r="E83" i="40"/>
  <c r="D83" i="40" s="1"/>
  <c r="E85" i="40"/>
  <c r="D85" i="40" s="1"/>
  <c r="E87" i="40"/>
  <c r="D87" i="40" s="1"/>
  <c r="E89" i="40"/>
  <c r="D89" i="40" s="1"/>
  <c r="E91" i="40"/>
  <c r="D91" i="40" s="1"/>
  <c r="E93" i="40"/>
  <c r="D93" i="40" s="1"/>
  <c r="E95" i="40"/>
  <c r="D95" i="40" s="1"/>
  <c r="E97" i="40"/>
  <c r="D97" i="40" s="1"/>
  <c r="E99" i="40"/>
  <c r="D99" i="40" s="1"/>
  <c r="E101" i="40"/>
  <c r="D101" i="40" s="1"/>
  <c r="E103" i="40"/>
  <c r="D103" i="40" s="1"/>
  <c r="F4" i="40"/>
  <c r="F6" i="40"/>
  <c r="F8" i="40"/>
  <c r="F10" i="40"/>
  <c r="F12" i="40"/>
  <c r="F14" i="40"/>
  <c r="F16" i="40"/>
  <c r="F18" i="40"/>
  <c r="F20" i="40"/>
  <c r="F22" i="40"/>
  <c r="F24" i="40"/>
  <c r="F26" i="40"/>
  <c r="F28" i="40"/>
  <c r="F30" i="40"/>
  <c r="F32" i="40"/>
  <c r="F34" i="40"/>
  <c r="F37" i="40"/>
  <c r="F39" i="40"/>
  <c r="F41" i="40"/>
  <c r="F43" i="40"/>
  <c r="F45" i="40"/>
  <c r="F47" i="40"/>
  <c r="F49" i="40"/>
  <c r="F51" i="40"/>
  <c r="F53" i="40"/>
  <c r="F55" i="40"/>
  <c r="F57" i="40"/>
  <c r="F59" i="40"/>
  <c r="F61" i="40"/>
  <c r="F63" i="40"/>
  <c r="F65" i="40"/>
  <c r="F67" i="40"/>
  <c r="F69" i="40"/>
  <c r="F71" i="40"/>
  <c r="F73" i="40"/>
  <c r="F75" i="40"/>
  <c r="F77" i="40"/>
  <c r="F79" i="40"/>
  <c r="F81" i="40"/>
  <c r="F83" i="40"/>
  <c r="F85" i="40"/>
  <c r="F87" i="40"/>
  <c r="F89" i="40"/>
  <c r="F91" i="40"/>
  <c r="F93" i="40"/>
  <c r="F95" i="40"/>
  <c r="F97" i="40"/>
  <c r="F99" i="40"/>
  <c r="F101" i="40"/>
  <c r="F103" i="40"/>
  <c r="F105" i="40"/>
  <c r="F107" i="40"/>
  <c r="F35" i="40"/>
  <c r="C26" i="36"/>
  <c r="C25" i="36"/>
  <c r="C24" i="36"/>
  <c r="C23" i="36"/>
  <c r="C22" i="36"/>
  <c r="C21" i="36"/>
  <c r="C20" i="36"/>
  <c r="C19" i="36"/>
  <c r="C18" i="36"/>
  <c r="C14" i="37"/>
  <c r="C17" i="37"/>
  <c r="C25" i="37"/>
  <c r="C28" i="37"/>
  <c r="C38" i="37"/>
  <c r="C41" i="37"/>
  <c r="C50" i="37"/>
  <c r="C56" i="37"/>
  <c r="C76" i="37"/>
  <c r="C82" i="37"/>
  <c r="C99" i="37"/>
  <c r="C105" i="37"/>
  <c r="C6" i="37"/>
  <c r="C9" i="37"/>
  <c r="C10" i="37"/>
  <c r="C11" i="37"/>
  <c r="C12" i="37"/>
  <c r="C15" i="37"/>
  <c r="C16" i="37"/>
  <c r="C18" i="37"/>
  <c r="C19" i="37"/>
  <c r="C13" i="37"/>
  <c r="C21" i="37"/>
  <c r="C23" i="37"/>
  <c r="C24" i="37"/>
  <c r="C26" i="37"/>
  <c r="C27" i="37"/>
  <c r="C29" i="37"/>
  <c r="C30" i="37"/>
  <c r="C33" i="37"/>
  <c r="C34" i="37"/>
  <c r="C35" i="37"/>
  <c r="C36" i="37"/>
  <c r="C39" i="37"/>
  <c r="C40" i="37"/>
  <c r="C42" i="37"/>
  <c r="C43" i="37"/>
  <c r="C46" i="37"/>
  <c r="C47" i="37"/>
  <c r="C48" i="37"/>
  <c r="C49" i="37"/>
  <c r="C51" i="37"/>
  <c r="C52" i="37"/>
  <c r="C53" i="37"/>
  <c r="C54" i="37"/>
  <c r="C55" i="37"/>
  <c r="C57" i="37"/>
  <c r="C58" i="37"/>
  <c r="C59" i="37"/>
  <c r="C60" i="37"/>
  <c r="C61" i="37"/>
  <c r="C62" i="37"/>
  <c r="C63" i="37"/>
  <c r="C64" i="37"/>
  <c r="C65" i="37"/>
  <c r="C66" i="37"/>
  <c r="C67" i="37"/>
  <c r="C68" i="37"/>
  <c r="C69" i="37"/>
  <c r="C72" i="37"/>
  <c r="C73" i="37"/>
  <c r="C74" i="37"/>
  <c r="C75" i="37"/>
  <c r="C77" i="37"/>
  <c r="C78" i="37"/>
  <c r="C79" i="37"/>
  <c r="C80" i="37"/>
  <c r="C81" i="37"/>
  <c r="C83" i="37"/>
  <c r="C84" i="37"/>
  <c r="C85" i="37"/>
  <c r="C86" i="37"/>
  <c r="C88" i="37"/>
  <c r="C89" i="37"/>
  <c r="C90" i="37"/>
  <c r="C91" i="37"/>
  <c r="C94" i="37"/>
  <c r="C95" i="37"/>
  <c r="C96" i="37"/>
  <c r="C97" i="37"/>
  <c r="C98" i="37"/>
  <c r="C100" i="37"/>
  <c r="C101" i="37"/>
  <c r="C102" i="37"/>
  <c r="C103" i="37"/>
  <c r="C104" i="37"/>
  <c r="C106" i="37"/>
  <c r="C107" i="37"/>
  <c r="C108" i="37"/>
  <c r="C109" i="37"/>
  <c r="A109" i="37"/>
  <c r="A107" i="37"/>
  <c r="A106" i="37"/>
  <c r="A105" i="37"/>
  <c r="A104" i="37"/>
  <c r="A103" i="37"/>
  <c r="A102" i="37"/>
  <c r="A101" i="37"/>
  <c r="A100" i="37"/>
  <c r="A99" i="37"/>
  <c r="A98" i="37"/>
  <c r="A97" i="37"/>
  <c r="A95" i="37"/>
  <c r="A94" i="37"/>
  <c r="A93" i="37"/>
  <c r="A92" i="37"/>
  <c r="A91" i="37"/>
  <c r="A90" i="37"/>
  <c r="A89" i="37"/>
  <c r="A88" i="37"/>
  <c r="A87" i="37"/>
  <c r="A86" i="37"/>
  <c r="A85" i="37"/>
  <c r="A84" i="37"/>
  <c r="A83" i="37"/>
  <c r="A82" i="37"/>
  <c r="A81" i="37"/>
  <c r="A80" i="37"/>
  <c r="A79" i="37"/>
  <c r="A78" i="37"/>
  <c r="A77" i="37"/>
  <c r="A76" i="37"/>
  <c r="A75" i="37"/>
  <c r="A74" i="37"/>
  <c r="A73" i="37"/>
  <c r="A72" i="37"/>
  <c r="A71" i="37"/>
  <c r="A70" i="37"/>
  <c r="A69" i="37"/>
  <c r="A68" i="37"/>
  <c r="A67" i="37"/>
  <c r="A66" i="37"/>
  <c r="A65" i="37"/>
  <c r="A64" i="37"/>
  <c r="A63" i="37"/>
  <c r="A62" i="37"/>
  <c r="A61" i="37"/>
  <c r="A60" i="37"/>
  <c r="A59" i="37"/>
  <c r="A58" i="37"/>
  <c r="A57" i="37"/>
  <c r="A56" i="37"/>
  <c r="A55" i="37"/>
  <c r="A54" i="37"/>
  <c r="A53" i="37"/>
  <c r="A52" i="37"/>
  <c r="A51" i="37"/>
  <c r="A50" i="37"/>
  <c r="A49" i="37"/>
  <c r="A48" i="37"/>
  <c r="A47" i="37"/>
  <c r="A46" i="37"/>
  <c r="A45" i="37"/>
  <c r="A44" i="37"/>
  <c r="A43" i="37"/>
  <c r="A42" i="37"/>
  <c r="A41" i="37"/>
  <c r="A40" i="37"/>
  <c r="A39" i="37"/>
  <c r="A38" i="37"/>
  <c r="A36" i="37"/>
  <c r="A35" i="37"/>
  <c r="A34" i="37"/>
  <c r="A33" i="37"/>
  <c r="A32" i="37"/>
  <c r="A31" i="37"/>
  <c r="A30" i="37"/>
  <c r="A29" i="37"/>
  <c r="A27" i="37"/>
  <c r="A26" i="37"/>
  <c r="A25" i="37"/>
  <c r="A24" i="37"/>
  <c r="A23" i="37"/>
  <c r="A21" i="37"/>
  <c r="A13" i="37"/>
  <c r="A22" i="37"/>
  <c r="A20" i="37"/>
  <c r="A19" i="37"/>
  <c r="A18" i="37"/>
  <c r="A17" i="37"/>
  <c r="A16" i="37"/>
  <c r="A15" i="37"/>
  <c r="A14" i="37"/>
  <c r="A12" i="37"/>
  <c r="A11" i="37"/>
  <c r="A10" i="37"/>
  <c r="A9" i="37"/>
  <c r="A8" i="37"/>
  <c r="A7" i="37"/>
  <c r="A6" i="37"/>
  <c r="C5" i="37"/>
  <c r="A5" i="37"/>
  <c r="AA4" i="37"/>
  <c r="Z4" i="37"/>
  <c r="Y4" i="37"/>
  <c r="X4" i="37"/>
  <c r="W4" i="37"/>
  <c r="V4" i="37"/>
  <c r="U4" i="37"/>
  <c r="T4" i="37"/>
  <c r="S4" i="37"/>
  <c r="R4" i="37"/>
  <c r="Q4" i="37"/>
  <c r="P4" i="37"/>
  <c r="O4" i="37"/>
  <c r="N4" i="37"/>
  <c r="AD2" i="37"/>
  <c r="C178" i="36"/>
  <c r="C177" i="36"/>
  <c r="C218" i="36"/>
  <c r="C217" i="36"/>
  <c r="C210" i="36"/>
  <c r="C209" i="36"/>
  <c r="C201" i="36"/>
  <c r="C200" i="36"/>
  <c r="C199" i="36"/>
  <c r="C198" i="36"/>
  <c r="C197" i="36"/>
  <c r="C193" i="36"/>
  <c r="C192" i="36"/>
  <c r="C187" i="36"/>
  <c r="C186" i="36"/>
  <c r="C179" i="36"/>
  <c r="C170" i="36"/>
  <c r="C169" i="36"/>
  <c r="C168" i="36"/>
  <c r="C167" i="36"/>
  <c r="C163" i="36"/>
  <c r="C162" i="36"/>
  <c r="C157" i="36"/>
  <c r="C156" i="36"/>
  <c r="C149" i="36"/>
  <c r="C148" i="36"/>
  <c r="C140" i="36"/>
  <c r="C139" i="36"/>
  <c r="C138" i="36"/>
  <c r="C137" i="36"/>
  <c r="C133" i="36"/>
  <c r="C132" i="36"/>
  <c r="C127" i="36"/>
  <c r="C126" i="36"/>
  <c r="C119" i="36"/>
  <c r="C118" i="36"/>
  <c r="C110" i="36"/>
  <c r="C109" i="36"/>
  <c r="C108" i="36"/>
  <c r="C107" i="36"/>
  <c r="C103" i="36"/>
  <c r="C102" i="36"/>
  <c r="C101" i="36"/>
  <c r="C99" i="36"/>
  <c r="C97" i="36"/>
  <c r="C96" i="36"/>
  <c r="C90" i="36"/>
  <c r="C89" i="36"/>
  <c r="C88" i="36"/>
  <c r="C86" i="36"/>
  <c r="C84" i="36"/>
  <c r="C82" i="36"/>
  <c r="C80" i="36"/>
  <c r="C87" i="36"/>
  <c r="C79" i="36"/>
  <c r="C78" i="36"/>
  <c r="C77" i="36"/>
  <c r="C72" i="36"/>
  <c r="C71" i="36"/>
  <c r="C67" i="36"/>
  <c r="C58" i="36"/>
  <c r="C57" i="36"/>
  <c r="C48" i="36"/>
  <c r="C44" i="36"/>
  <c r="C43" i="36"/>
  <c r="C34" i="36"/>
  <c r="C29" i="36"/>
  <c r="C28" i="36"/>
  <c r="C13" i="36"/>
  <c r="C6" i="36"/>
  <c r="C5" i="36"/>
  <c r="W4" i="36"/>
  <c r="V4" i="36"/>
  <c r="U4" i="36"/>
  <c r="T4" i="36"/>
  <c r="S4" i="36"/>
  <c r="R4" i="36"/>
  <c r="Q4" i="36"/>
  <c r="P4" i="36"/>
  <c r="O4" i="36"/>
  <c r="N4" i="36"/>
  <c r="M4" i="36"/>
  <c r="L4" i="36"/>
  <c r="K4" i="36"/>
  <c r="J4" i="36"/>
  <c r="F3" i="40" l="1"/>
  <c r="E3" i="40"/>
  <c r="D3" i="40" s="1"/>
  <c r="E22" i="37"/>
  <c r="E37" i="37"/>
  <c r="E23" i="37"/>
  <c r="E25" i="37"/>
  <c r="E27" i="37"/>
  <c r="E29" i="37"/>
  <c r="E31" i="37"/>
  <c r="E35" i="37"/>
  <c r="E38" i="37"/>
  <c r="E40" i="37"/>
  <c r="E42" i="37"/>
  <c r="E44" i="37"/>
  <c r="E46" i="37"/>
  <c r="E50" i="37"/>
  <c r="E52" i="37"/>
  <c r="E54" i="37"/>
  <c r="E56" i="37"/>
  <c r="E58" i="37"/>
  <c r="E60" i="37"/>
  <c r="E64" i="37"/>
  <c r="E66" i="37"/>
  <c r="E68" i="37"/>
  <c r="E70" i="37"/>
  <c r="E72" i="37"/>
  <c r="E74" i="37"/>
  <c r="E76" i="37"/>
  <c r="E78" i="37"/>
  <c r="E80" i="37"/>
  <c r="E84" i="37"/>
  <c r="E86" i="37"/>
  <c r="E88" i="37"/>
  <c r="E90" i="37"/>
  <c r="E92" i="37"/>
  <c r="E94" i="37"/>
  <c r="E98" i="37"/>
  <c r="E100" i="37"/>
  <c r="E102" i="37"/>
  <c r="E104" i="37"/>
  <c r="E106" i="37"/>
  <c r="E108" i="37"/>
  <c r="E24" i="37"/>
  <c r="E26" i="37"/>
  <c r="E28" i="37"/>
  <c r="E30" i="37"/>
  <c r="E36" i="37"/>
  <c r="E39" i="37"/>
  <c r="E41" i="37"/>
  <c r="E43" i="37"/>
  <c r="E45" i="37"/>
  <c r="E49" i="37"/>
  <c r="E51" i="37"/>
  <c r="E53" i="37"/>
  <c r="E55" i="37"/>
  <c r="E57" i="37"/>
  <c r="E59" i="37"/>
  <c r="E63" i="37"/>
  <c r="E65" i="37"/>
  <c r="E67" i="37"/>
  <c r="E69" i="37"/>
  <c r="E71" i="37"/>
  <c r="E73" i="37"/>
  <c r="E75" i="37"/>
  <c r="E77" i="37"/>
  <c r="E79" i="37"/>
  <c r="E83" i="37"/>
  <c r="E85" i="37"/>
  <c r="E87" i="37"/>
  <c r="E89" i="37"/>
  <c r="E91" i="37"/>
  <c r="E93" i="37"/>
  <c r="E97" i="37"/>
  <c r="E99" i="37"/>
  <c r="E101" i="37"/>
  <c r="E103" i="37"/>
  <c r="E105" i="37"/>
  <c r="E107" i="37"/>
  <c r="E21" i="37"/>
  <c r="E7" i="37"/>
  <c r="E14" i="37"/>
  <c r="E19" i="37"/>
  <c r="E13" i="37"/>
  <c r="E6" i="37"/>
  <c r="E8" i="37"/>
  <c r="E16" i="37"/>
  <c r="C93" i="37"/>
  <c r="C92" i="37"/>
  <c r="C71" i="37"/>
  <c r="C70" i="37"/>
  <c r="C45" i="37"/>
  <c r="C44" i="37"/>
  <c r="C32" i="37"/>
  <c r="C31" i="37"/>
  <c r="C22" i="37"/>
  <c r="C20" i="37"/>
  <c r="C8" i="37"/>
  <c r="C7" i="37"/>
  <c r="C87" i="37"/>
  <c r="K5" i="37"/>
  <c r="E5" i="37"/>
  <c r="C7" i="36"/>
  <c r="C36" i="36"/>
  <c r="C45" i="36"/>
  <c r="C15" i="36"/>
  <c r="C30" i="36"/>
  <c r="C50" i="36"/>
  <c r="C59" i="36"/>
  <c r="C73" i="36"/>
  <c r="C14" i="36"/>
  <c r="C35" i="36"/>
  <c r="C49" i="36"/>
  <c r="C81" i="36"/>
  <c r="C83" i="36"/>
  <c r="C85" i="36"/>
  <c r="C98" i="36"/>
  <c r="C100" i="36"/>
  <c r="C117" i="36"/>
  <c r="C116" i="36"/>
  <c r="C111" i="36"/>
  <c r="C113" i="36"/>
  <c r="C115" i="36"/>
  <c r="C128" i="36"/>
  <c r="C158" i="36"/>
  <c r="C188" i="36"/>
  <c r="C211" i="36"/>
  <c r="C112" i="36"/>
  <c r="C114" i="36"/>
  <c r="C141" i="36"/>
  <c r="C171" i="36"/>
  <c r="D2" i="67" l="1"/>
  <c r="O5" i="59"/>
  <c r="D5" i="67"/>
  <c r="O8" i="59"/>
  <c r="D10" i="67"/>
  <c r="O13" i="59"/>
  <c r="D11" i="67"/>
  <c r="O14" i="59"/>
  <c r="D104" i="67"/>
  <c r="O107" i="59"/>
  <c r="D100" i="67"/>
  <c r="O103" i="59"/>
  <c r="D96" i="67"/>
  <c r="O99" i="59"/>
  <c r="D90" i="67"/>
  <c r="O93" i="59"/>
  <c r="D86" i="67"/>
  <c r="O89" i="59"/>
  <c r="D82" i="67"/>
  <c r="O85" i="59"/>
  <c r="D76" i="67"/>
  <c r="O79" i="59"/>
  <c r="D72" i="67"/>
  <c r="O75" i="59"/>
  <c r="D68" i="67"/>
  <c r="O71" i="59"/>
  <c r="D64" i="67"/>
  <c r="O67" i="59"/>
  <c r="D60" i="67"/>
  <c r="O63" i="59"/>
  <c r="D54" i="67"/>
  <c r="O57" i="59"/>
  <c r="D50" i="67"/>
  <c r="O53" i="59"/>
  <c r="D46" i="67"/>
  <c r="O49" i="59"/>
  <c r="D40" i="67"/>
  <c r="O43" i="59"/>
  <c r="D36" i="67"/>
  <c r="O39" i="59"/>
  <c r="D27" i="67"/>
  <c r="O30" i="59"/>
  <c r="D23" i="67"/>
  <c r="O26" i="59"/>
  <c r="D105" i="67"/>
  <c r="O108" i="59"/>
  <c r="D101" i="67"/>
  <c r="O104" i="59"/>
  <c r="D97" i="67"/>
  <c r="O100" i="59"/>
  <c r="D91" i="67"/>
  <c r="O94" i="59"/>
  <c r="D87" i="67"/>
  <c r="O90" i="59"/>
  <c r="D83" i="67"/>
  <c r="O86" i="59"/>
  <c r="D77" i="67"/>
  <c r="O80" i="59"/>
  <c r="D73" i="67"/>
  <c r="O76" i="59"/>
  <c r="D69" i="67"/>
  <c r="O72" i="59"/>
  <c r="D65" i="67"/>
  <c r="O68" i="59"/>
  <c r="D61" i="67"/>
  <c r="O64" i="59"/>
  <c r="D55" i="67"/>
  <c r="O58" i="59"/>
  <c r="D51" i="67"/>
  <c r="O54" i="59"/>
  <c r="D47" i="67"/>
  <c r="O50" i="59"/>
  <c r="D41" i="67"/>
  <c r="O44" i="59"/>
  <c r="D37" i="67"/>
  <c r="O40" i="59"/>
  <c r="D32" i="67"/>
  <c r="O35" i="59"/>
  <c r="D26" i="67"/>
  <c r="O29" i="59"/>
  <c r="D22" i="67"/>
  <c r="O25" i="59"/>
  <c r="D34" i="67"/>
  <c r="O37" i="59"/>
  <c r="D13" i="67"/>
  <c r="O16" i="59"/>
  <c r="D3" i="67"/>
  <c r="O6" i="59"/>
  <c r="D16" i="67"/>
  <c r="O19" i="59"/>
  <c r="D4" i="67"/>
  <c r="O7" i="59"/>
  <c r="D18" i="67"/>
  <c r="O21" i="59"/>
  <c r="D102" i="67"/>
  <c r="O105" i="59"/>
  <c r="D98" i="67"/>
  <c r="O101" i="59"/>
  <c r="D94" i="67"/>
  <c r="O97" i="59"/>
  <c r="D88" i="67"/>
  <c r="O91" i="59"/>
  <c r="D84" i="67"/>
  <c r="O87" i="59"/>
  <c r="D80" i="67"/>
  <c r="O83" i="59"/>
  <c r="D74" i="67"/>
  <c r="O77" i="59"/>
  <c r="D70" i="67"/>
  <c r="O73" i="59"/>
  <c r="D66" i="67"/>
  <c r="O69" i="59"/>
  <c r="D62" i="67"/>
  <c r="O65" i="59"/>
  <c r="D56" i="67"/>
  <c r="O59" i="59"/>
  <c r="D52" i="67"/>
  <c r="O55" i="59"/>
  <c r="D48" i="67"/>
  <c r="O51" i="59"/>
  <c r="D42" i="67"/>
  <c r="O45" i="59"/>
  <c r="D38" i="67"/>
  <c r="O41" i="59"/>
  <c r="D33" i="67"/>
  <c r="O36" i="59"/>
  <c r="D25" i="67"/>
  <c r="O28" i="59"/>
  <c r="D21" i="67"/>
  <c r="O24" i="59"/>
  <c r="D103" i="67"/>
  <c r="O106" i="59"/>
  <c r="D99" i="67"/>
  <c r="O102" i="59"/>
  <c r="D95" i="67"/>
  <c r="O98" i="59"/>
  <c r="D89" i="67"/>
  <c r="O92" i="59"/>
  <c r="D85" i="67"/>
  <c r="O88" i="59"/>
  <c r="D81" i="67"/>
  <c r="O84" i="59"/>
  <c r="D75" i="67"/>
  <c r="O78" i="59"/>
  <c r="D71" i="67"/>
  <c r="O74" i="59"/>
  <c r="D67" i="67"/>
  <c r="O70" i="59"/>
  <c r="D63" i="67"/>
  <c r="O66" i="59"/>
  <c r="D57" i="67"/>
  <c r="O60" i="59"/>
  <c r="D53" i="67"/>
  <c r="O56" i="59"/>
  <c r="D49" i="67"/>
  <c r="O52" i="59"/>
  <c r="D43" i="67"/>
  <c r="O46" i="59"/>
  <c r="D39" i="67"/>
  <c r="O42" i="59"/>
  <c r="D35" i="67"/>
  <c r="O38" i="59"/>
  <c r="D28" i="67"/>
  <c r="O31" i="59"/>
  <c r="D24" i="67"/>
  <c r="O27" i="59"/>
  <c r="D20" i="67"/>
  <c r="O23" i="59"/>
  <c r="D19" i="67"/>
  <c r="O22" i="59"/>
  <c r="C219" i="36"/>
  <c r="C194" i="36"/>
  <c r="C164" i="36"/>
  <c r="C134" i="36"/>
  <c r="C202" i="36"/>
  <c r="C180" i="36"/>
  <c r="C150" i="36"/>
  <c r="C120" i="36"/>
  <c r="C172" i="36"/>
  <c r="C142" i="36"/>
  <c r="C212" i="36"/>
  <c r="C189" i="36"/>
  <c r="C159" i="36"/>
  <c r="C129" i="36"/>
  <c r="C104" i="36"/>
  <c r="C74" i="36"/>
  <c r="C60" i="36"/>
  <c r="C31" i="36"/>
  <c r="C46" i="36"/>
  <c r="C47" i="36"/>
  <c r="C8" i="36"/>
  <c r="C91" i="36"/>
  <c r="C51" i="36"/>
  <c r="C27" i="36"/>
  <c r="C17" i="36"/>
  <c r="C16" i="36"/>
  <c r="C37" i="36"/>
  <c r="C38" i="36" l="1"/>
  <c r="C92" i="36"/>
  <c r="C9" i="36"/>
  <c r="C32" i="36"/>
  <c r="C33" i="36"/>
  <c r="C61" i="36"/>
  <c r="C75" i="36"/>
  <c r="C76" i="36"/>
  <c r="C105" i="36"/>
  <c r="C106" i="36"/>
  <c r="C121" i="36"/>
  <c r="C151" i="36"/>
  <c r="C181" i="36"/>
  <c r="C203" i="36"/>
  <c r="C135" i="36"/>
  <c r="C136" i="36"/>
  <c r="C165" i="36"/>
  <c r="C166" i="36"/>
  <c r="C195" i="36"/>
  <c r="C196" i="36"/>
  <c r="C220" i="36"/>
  <c r="C52" i="36"/>
  <c r="C131" i="36"/>
  <c r="C130" i="36"/>
  <c r="C161" i="36"/>
  <c r="C160" i="36"/>
  <c r="C191" i="36"/>
  <c r="C190" i="36"/>
  <c r="C213" i="36"/>
  <c r="C143" i="36"/>
  <c r="C173" i="36"/>
  <c r="C221" i="36" l="1"/>
  <c r="C222" i="36"/>
  <c r="C204" i="36"/>
  <c r="C182" i="36"/>
  <c r="C152" i="36"/>
  <c r="C122" i="36"/>
  <c r="C62" i="36"/>
  <c r="C10" i="36"/>
  <c r="C93" i="36"/>
  <c r="C174" i="36"/>
  <c r="C144" i="36"/>
  <c r="C214" i="36"/>
  <c r="C53" i="36"/>
  <c r="C39" i="36"/>
  <c r="C94" i="36" l="1"/>
  <c r="C95" i="36"/>
  <c r="C11" i="36"/>
  <c r="C12" i="36"/>
  <c r="C63" i="36"/>
  <c r="C123" i="36"/>
  <c r="C153" i="36"/>
  <c r="C183" i="36"/>
  <c r="C205" i="36"/>
  <c r="C40" i="36"/>
  <c r="C54" i="36"/>
  <c r="C216" i="36"/>
  <c r="C215" i="36"/>
  <c r="C145" i="36"/>
  <c r="C175" i="36"/>
  <c r="C206" i="36" l="1"/>
  <c r="C184" i="36"/>
  <c r="C185" i="36"/>
  <c r="C154" i="36"/>
  <c r="C155" i="36"/>
  <c r="C124" i="36"/>
  <c r="C125" i="36"/>
  <c r="C64" i="36"/>
  <c r="C176" i="36"/>
  <c r="C147" i="36"/>
  <c r="C146" i="36"/>
  <c r="C56" i="36"/>
  <c r="C55" i="36"/>
  <c r="C42" i="36"/>
  <c r="C41" i="36"/>
  <c r="C65" i="36" l="1"/>
  <c r="C207" i="36"/>
  <c r="C208" i="36"/>
  <c r="C68" i="36" l="1"/>
  <c r="C66" i="36"/>
  <c r="C70" i="36"/>
  <c r="C69" i="36"/>
  <c r="B44" i="8" l="1"/>
  <c r="D44" i="8"/>
  <c r="E5" i="41" l="1"/>
</calcChain>
</file>

<file path=xl/sharedStrings.xml><?xml version="1.0" encoding="utf-8"?>
<sst xmlns="http://schemas.openxmlformats.org/spreadsheetml/2006/main" count="5513" uniqueCount="226">
  <si>
    <t>Date</t>
  </si>
  <si>
    <t>Day</t>
  </si>
  <si>
    <t>Start time</t>
  </si>
  <si>
    <t>End time</t>
  </si>
  <si>
    <t>Team</t>
  </si>
  <si>
    <t>Field</t>
  </si>
  <si>
    <t>SSAP #3 - East</t>
  </si>
  <si>
    <t>SSAP #3 - Centre</t>
  </si>
  <si>
    <t>SSAP #3 - West</t>
  </si>
  <si>
    <t>Bakerview West</t>
  </si>
  <si>
    <t>Home</t>
  </si>
  <si>
    <t>Visitor</t>
  </si>
  <si>
    <t>Practices</t>
  </si>
  <si>
    <t>Games</t>
  </si>
  <si>
    <t>Game length</t>
  </si>
  <si>
    <t>Team Name</t>
  </si>
  <si>
    <t>Pirates</t>
  </si>
  <si>
    <t>Nationals</t>
  </si>
  <si>
    <t>Astros</t>
  </si>
  <si>
    <t>Giants</t>
  </si>
  <si>
    <t>Mariners</t>
  </si>
  <si>
    <t>Royals</t>
  </si>
  <si>
    <t>Phillies</t>
  </si>
  <si>
    <t>Rays</t>
  </si>
  <si>
    <t>Mets</t>
  </si>
  <si>
    <t>Angels</t>
  </si>
  <si>
    <t>Rockies</t>
  </si>
  <si>
    <t>Blue Jays</t>
  </si>
  <si>
    <t>Yankees</t>
  </si>
  <si>
    <t>Red Sox</t>
  </si>
  <si>
    <t>Athletics</t>
  </si>
  <si>
    <t>Home Team</t>
  </si>
  <si>
    <t>Away Team</t>
  </si>
  <si>
    <t>My Team</t>
  </si>
  <si>
    <t>Mos-Am-T1</t>
  </si>
  <si>
    <t>Mos-Am-T2</t>
  </si>
  <si>
    <t>Mos-Am-T3</t>
  </si>
  <si>
    <t>Mos-Am-T4</t>
  </si>
  <si>
    <t>Mos-Am-T5</t>
  </si>
  <si>
    <t>Mos-Nat-T1</t>
  </si>
  <si>
    <t>Mos-Nat-T2</t>
  </si>
  <si>
    <t>Mos-Nat-T3</t>
  </si>
  <si>
    <t>Mos-Nat-T4</t>
  </si>
  <si>
    <t>Mos-Nat-T5</t>
  </si>
  <si>
    <t>Mos-Nat-T6</t>
  </si>
  <si>
    <t>Mos-Nat-T7</t>
  </si>
  <si>
    <t>Mos-Nat-T8</t>
  </si>
  <si>
    <t>Mos-Nat-T9</t>
  </si>
  <si>
    <t>Centennial Diamond</t>
  </si>
  <si>
    <t>Softball City</t>
  </si>
  <si>
    <t>Start Times</t>
  </si>
  <si>
    <t>Duration</t>
  </si>
  <si>
    <t>Bakerview East</t>
  </si>
  <si>
    <t>American</t>
  </si>
  <si>
    <t>National</t>
  </si>
  <si>
    <t>North Shore</t>
  </si>
  <si>
    <t>PW-A-T1</t>
  </si>
  <si>
    <t>PW-A-T2</t>
  </si>
  <si>
    <t>PW-A-T3</t>
  </si>
  <si>
    <t>PW-A-T4</t>
  </si>
  <si>
    <t>PW-A-T5</t>
  </si>
  <si>
    <t>PW-A-T6</t>
  </si>
  <si>
    <t>PW-A-T7</t>
  </si>
  <si>
    <t>PW-A-T8</t>
  </si>
  <si>
    <t>Dodgers</t>
  </si>
  <si>
    <t>SSAP Diamond 3</t>
  </si>
  <si>
    <t>7U-T1</t>
  </si>
  <si>
    <t>7U-T2</t>
  </si>
  <si>
    <t>7U-T3</t>
  </si>
  <si>
    <t>7U-T4</t>
  </si>
  <si>
    <t>7U-T5</t>
  </si>
  <si>
    <t>7U-T6</t>
  </si>
  <si>
    <t>7U-T7</t>
  </si>
  <si>
    <t>7U-T8</t>
  </si>
  <si>
    <t>7U-T9</t>
  </si>
  <si>
    <t>7U-T10</t>
  </si>
  <si>
    <t>7U-T11</t>
  </si>
  <si>
    <t>7U-T12</t>
  </si>
  <si>
    <t>7U-T13</t>
  </si>
  <si>
    <t>7U-T14</t>
  </si>
  <si>
    <t>Cardinals</t>
  </si>
  <si>
    <t>Cubs</t>
  </si>
  <si>
    <t>Tigers</t>
  </si>
  <si>
    <t>Centennial Oval - Southeast (SE)</t>
  </si>
  <si>
    <t>Centennial Oval - Southwest (SW)</t>
  </si>
  <si>
    <t>Centennial Oval - Northwest (NW)</t>
  </si>
  <si>
    <t>Centennial Oval - Northeast (NE)</t>
  </si>
  <si>
    <t>SportsEngine Mapping Code</t>
  </si>
  <si>
    <t>Location</t>
  </si>
  <si>
    <t>Game</t>
  </si>
  <si>
    <t>7UBlueJays2018</t>
  </si>
  <si>
    <t>7URedSox2018</t>
  </si>
  <si>
    <t>Time</t>
  </si>
  <si>
    <t>Venue</t>
  </si>
  <si>
    <t>Age Group</t>
  </si>
  <si>
    <t>SSAP Dia #3 (Peewee)</t>
  </si>
  <si>
    <t>Bakerview South</t>
  </si>
  <si>
    <t>Brewers</t>
  </si>
  <si>
    <t>BlueJays</t>
  </si>
  <si>
    <t>RedSox</t>
  </si>
  <si>
    <t>NorthShore</t>
  </si>
  <si>
    <t>2019 Spring Mosquito Games</t>
  </si>
  <si>
    <t>2019 Spring Mosquito Practices</t>
  </si>
  <si>
    <t>Location Details</t>
  </si>
  <si>
    <t>Arrival Time</t>
  </si>
  <si>
    <t>Arrival Time Before Game</t>
  </si>
  <si>
    <t>15 mins</t>
  </si>
  <si>
    <t>30 mins</t>
  </si>
  <si>
    <t>60 mins</t>
  </si>
  <si>
    <t>2019 Tadpole Y1 Practices</t>
  </si>
  <si>
    <t>Tad-Y1-T1</t>
  </si>
  <si>
    <t>Tad-Y2-T1</t>
  </si>
  <si>
    <t>Tad-Y1-T2</t>
  </si>
  <si>
    <t>Tad-Y1-T3</t>
  </si>
  <si>
    <t>Tad-Y1-T4</t>
  </si>
  <si>
    <t>Tad-Y1-T5</t>
  </si>
  <si>
    <t>Tad-Y1-T6</t>
  </si>
  <si>
    <t>Tad-Y2-T2</t>
  </si>
  <si>
    <t>Tad-Y2-T3</t>
  </si>
  <si>
    <t>Tad-Y2-T4</t>
  </si>
  <si>
    <t>Tad-Y2-T5</t>
  </si>
  <si>
    <t>Tad-Y2-T6</t>
  </si>
  <si>
    <t>Tad-Y2-T7</t>
  </si>
  <si>
    <t>Cent. Oval - SE</t>
  </si>
  <si>
    <t>Cent. Oval - SW</t>
  </si>
  <si>
    <t>Cent. Oval - NW</t>
  </si>
  <si>
    <t>Cent. Oval - NE</t>
  </si>
  <si>
    <t>Cres Pk Mini South - East</t>
  </si>
  <si>
    <t>Cres Pk Mini South - West</t>
  </si>
  <si>
    <t>2019 Tadpole Y2 Practices</t>
  </si>
  <si>
    <t>2019 Tadpole Y1 Games</t>
  </si>
  <si>
    <t>error</t>
  </si>
  <si>
    <t>2019 Tadpole Y2 Games</t>
  </si>
  <si>
    <t>2019 Spring Peewee A Practices</t>
  </si>
  <si>
    <t>Laronde Park</t>
  </si>
  <si>
    <t>2019 Spring Peewee A Games</t>
  </si>
  <si>
    <t>SSAP Turf #3 - East</t>
  </si>
  <si>
    <t>SSAP Turf #3 - West</t>
  </si>
  <si>
    <t>BLUE JAYS</t>
  </si>
  <si>
    <t>PIRATES</t>
  </si>
  <si>
    <t>MARINERS</t>
  </si>
  <si>
    <t>DODGERS</t>
  </si>
  <si>
    <t>TIGERS</t>
  </si>
  <si>
    <t>ROCKIES</t>
  </si>
  <si>
    <t>YANKEES</t>
  </si>
  <si>
    <t>Blue jays</t>
  </si>
  <si>
    <t>DIAMONDBACKS</t>
  </si>
  <si>
    <t>ROYALS</t>
  </si>
  <si>
    <t>Diamondbacks</t>
  </si>
  <si>
    <t>13U Peewee A</t>
  </si>
  <si>
    <t>Name</t>
  </si>
  <si>
    <t>Opponent Name</t>
  </si>
  <si>
    <t>Opponent Contact Name</t>
  </si>
  <si>
    <t>Opponent Contact Phone Number</t>
  </si>
  <si>
    <t>Opponent Contact E-mail Address</t>
  </si>
  <si>
    <t>Location Name</t>
  </si>
  <si>
    <t>Location Address</t>
  </si>
  <si>
    <t>Location URL</t>
  </si>
  <si>
    <t>Home or Away</t>
  </si>
  <si>
    <t>Uniform</t>
  </si>
  <si>
    <t>Extra Label</t>
  </si>
  <si>
    <t>Notes</t>
  </si>
  <si>
    <t>Don't select these columns when copying to a CSV file for upload to TeamSnap</t>
  </si>
  <si>
    <t>Arrival Time Before Practice</t>
  </si>
  <si>
    <t>5 mins</t>
  </si>
  <si>
    <t>Start_Date</t>
  </si>
  <si>
    <t>Start_Time</t>
  </si>
  <si>
    <t>End_Date</t>
  </si>
  <si>
    <t>End_Time</t>
  </si>
  <si>
    <t>Title</t>
  </si>
  <si>
    <t>Description</t>
  </si>
  <si>
    <t>Location_URL</t>
  </si>
  <si>
    <t>Location_Details</t>
  </si>
  <si>
    <t>All_Day_Event</t>
  </si>
  <si>
    <t>Event_Type</t>
  </si>
  <si>
    <t>Tags</t>
  </si>
  <si>
    <t>Team1_ID</t>
  </si>
  <si>
    <t>Team1_Division_ID</t>
  </si>
  <si>
    <t>Team1_Is_Home</t>
  </si>
  <si>
    <t>Team2_ID</t>
  </si>
  <si>
    <t>Team2_Division_ID</t>
  </si>
  <si>
    <t>Team2_Name</t>
  </si>
  <si>
    <t>Custom_Opponent</t>
  </si>
  <si>
    <t>Event_ID</t>
  </si>
  <si>
    <t>Game_ID</t>
  </si>
  <si>
    <t>Affects_Standings</t>
  </si>
  <si>
    <t>Points_Win</t>
  </si>
  <si>
    <t>Points_Loss</t>
  </si>
  <si>
    <t>Points_Tie</t>
  </si>
  <si>
    <t>Points_OT_Win</t>
  </si>
  <si>
    <t>Points_OT_Loss</t>
  </si>
  <si>
    <t>Division_Override</t>
  </si>
  <si>
    <t>7U-T15</t>
  </si>
  <si>
    <t>7U-T16</t>
  </si>
  <si>
    <t>2019 7U Rally Cap Games</t>
  </si>
  <si>
    <t>Field 2</t>
  </si>
  <si>
    <t>Tue</t>
  </si>
  <si>
    <t/>
  </si>
  <si>
    <t>Thu</t>
  </si>
  <si>
    <t>Sun</t>
  </si>
  <si>
    <t>no formulas</t>
  </si>
  <si>
    <t>Dbacks</t>
  </si>
  <si>
    <t>Game Length</t>
  </si>
  <si>
    <t>RALLY CAP DAY #1</t>
  </si>
  <si>
    <t>RALLY CAP DAY #2</t>
  </si>
  <si>
    <t>team 1</t>
  </si>
  <si>
    <t>team 2</t>
  </si>
  <si>
    <t>team 3</t>
  </si>
  <si>
    <t>Centennial Park Diamond</t>
  </si>
  <si>
    <t>T1</t>
  </si>
  <si>
    <t>T2</t>
  </si>
  <si>
    <t>T3</t>
  </si>
  <si>
    <t>Start</t>
  </si>
  <si>
    <t>End</t>
  </si>
  <si>
    <t>Cres. Pk South Mini - East</t>
  </si>
  <si>
    <t>Cres. Pk South Mini - West</t>
  </si>
  <si>
    <t>Subject</t>
  </si>
  <si>
    <t>Start Date</t>
  </si>
  <si>
    <t>Start Time</t>
  </si>
  <si>
    <t>End Date</t>
  </si>
  <si>
    <t>End Time</t>
  </si>
  <si>
    <t>All Day Event</t>
  </si>
  <si>
    <t>Private</t>
  </si>
  <si>
    <t>Fun Day</t>
  </si>
  <si>
    <t>Teams/Event</t>
  </si>
  <si>
    <t>2019 5U Rally Cap Games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</si>
</sst>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F400]h:mm:ss\ AM/PM"/>
    <numFmt numFmtId="165" formatCode="hh:mm:ss;@"/>
    <numFmt numFmtId="166" formatCode="mm\/dd\/yyyy"/>
    <numFmt numFmtId="167" formatCode="[$-409]h:mm:ss\ AM/PM;@"/>
    <numFmt numFmtId="168" formatCode="mm/dd/yyyy"/>
  </numFmts>
  <fonts count="2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</font>
    <font>
      <sz val="11"/>
      <color rgb="FF000000"/>
      <name val="Calibri"/>
      <family val="2"/>
    </font>
    <font>
      <sz val="9"/>
      <color theme="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5C5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887A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7030A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7" fillId="10" borderId="0" applyNumberFormat="0" applyBorder="0" applyAlignment="0" applyProtection="0"/>
    <xf numFmtId="0" fontId="18" fillId="11" borderId="10" applyNumberFormat="0" applyAlignment="0" applyProtection="0"/>
    <xf numFmtId="0" fontId="19" fillId="12" borderId="11" applyNumberFormat="0" applyAlignment="0" applyProtection="0"/>
    <xf numFmtId="0" fontId="20" fillId="12" borderId="10" applyNumberFormat="0" applyAlignment="0" applyProtection="0"/>
    <xf numFmtId="0" fontId="21" fillId="0" borderId="12" applyNumberFormat="0" applyFill="0" applyAlignment="0" applyProtection="0"/>
    <xf numFmtId="0" fontId="1" fillId="13" borderId="13" applyNumberFormat="0" applyAlignment="0" applyProtection="0"/>
    <xf numFmtId="0" fontId="22" fillId="0" borderId="0" applyNumberFormat="0" applyFill="0" applyBorder="0" applyAlignment="0" applyProtection="0"/>
    <xf numFmtId="0" fontId="10" fillId="14" borderId="14" applyNumberFormat="0" applyFont="0" applyAlignment="0" applyProtection="0"/>
    <xf numFmtId="0" fontId="23" fillId="0" borderId="0" applyNumberFormat="0" applyFill="0" applyBorder="0" applyAlignment="0" applyProtection="0"/>
    <xf numFmtId="0" fontId="2" fillId="0" borderId="15" applyNumberFormat="0" applyFill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7" borderId="0" applyNumberFormat="0" applyBorder="0" applyAlignment="0" applyProtection="0"/>
    <xf numFmtId="0" fontId="9" fillId="38" borderId="0" applyNumberFormat="0" applyBorder="0" applyAlignment="0" applyProtection="0"/>
  </cellStyleXfs>
  <cellXfs count="191">
    <xf numFmtId="0" fontId="0" fillId="0" borderId="0" xfId="0"/>
    <xf numFmtId="16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7" fillId="0" borderId="0" xfId="0" applyFont="1"/>
    <xf numFmtId="0" fontId="2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 applyBorder="1" applyAlignment="1">
      <alignment horizontal="right" vertical="center"/>
    </xf>
    <xf numFmtId="0" fontId="3" fillId="0" borderId="1" xfId="0" applyFont="1" applyFill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0" fillId="0" borderId="0" xfId="0"/>
    <xf numFmtId="164" fontId="0" fillId="0" borderId="0" xfId="0" applyNumberFormat="1"/>
    <xf numFmtId="0" fontId="2" fillId="0" borderId="0" xfId="0" applyFont="1"/>
    <xf numFmtId="0" fontId="0" fillId="0" borderId="0" xfId="0" applyFill="1"/>
    <xf numFmtId="164" fontId="0" fillId="0" borderId="0" xfId="0" applyNumberFormat="1" applyBorder="1" applyAlignment="1">
      <alignment horizontal="center" vertic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/>
    <xf numFmtId="0" fontId="6" fillId="7" borderId="3" xfId="0" applyFont="1" applyFill="1" applyBorder="1"/>
    <xf numFmtId="0" fontId="6" fillId="7" borderId="4" xfId="0" applyFont="1" applyFill="1" applyBorder="1"/>
    <xf numFmtId="0" fontId="6" fillId="7" borderId="5" xfId="0" applyFont="1" applyFill="1" applyBorder="1"/>
    <xf numFmtId="0" fontId="0" fillId="0" borderId="6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3" borderId="0" xfId="0" applyFill="1"/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4" fillId="0" borderId="1" xfId="0" applyNumberFormat="1" applyFont="1" applyFill="1" applyBorder="1" applyAlignment="1">
      <alignment horizontal="center" vertical="center"/>
    </xf>
    <xf numFmtId="0" fontId="0" fillId="39" borderId="0" xfId="0" applyFill="1"/>
    <xf numFmtId="16" fontId="3" fillId="39" borderId="1" xfId="0" applyNumberFormat="1" applyFont="1" applyFill="1" applyBorder="1" applyAlignment="1">
      <alignment horizontal="center"/>
    </xf>
    <xf numFmtId="0" fontId="0" fillId="39" borderId="1" xfId="0" applyFill="1" applyBorder="1" applyAlignment="1">
      <alignment horizontal="center"/>
    </xf>
    <xf numFmtId="164" fontId="3" fillId="39" borderId="1" xfId="0" applyNumberFormat="1" applyFont="1" applyFill="1" applyBorder="1" applyAlignment="1">
      <alignment horizontal="center" vertical="center"/>
    </xf>
    <xf numFmtId="164" fontId="0" fillId="39" borderId="1" xfId="0" applyNumberFormat="1" applyFill="1" applyBorder="1" applyAlignment="1">
      <alignment horizontal="center" vertical="center"/>
    </xf>
    <xf numFmtId="0" fontId="3" fillId="39" borderId="1" xfId="0" applyFont="1" applyFill="1" applyBorder="1" applyAlignment="1">
      <alignment horizontal="center"/>
    </xf>
    <xf numFmtId="0" fontId="4" fillId="39" borderId="1" xfId="0" applyFont="1" applyFill="1" applyBorder="1" applyAlignment="1">
      <alignment horizontal="center"/>
    </xf>
    <xf numFmtId="0" fontId="0" fillId="39" borderId="0" xfId="0" applyFill="1" applyAlignment="1">
      <alignment horizontal="center"/>
    </xf>
    <xf numFmtId="164" fontId="0" fillId="39" borderId="0" xfId="0" applyNumberFormat="1" applyFill="1"/>
    <xf numFmtId="16" fontId="3" fillId="39" borderId="1" xfId="0" applyNumberFormat="1" applyFont="1" applyFill="1" applyBorder="1" applyAlignment="1">
      <alignment horizontal="center" vertical="center"/>
    </xf>
    <xf numFmtId="0" fontId="0" fillId="39" borderId="1" xfId="0" applyFill="1" applyBorder="1" applyAlignment="1">
      <alignment horizontal="center" vertical="center"/>
    </xf>
    <xf numFmtId="0" fontId="0" fillId="0" borderId="0" xfId="0"/>
    <xf numFmtId="168" fontId="0" fillId="0" borderId="1" xfId="0" applyNumberForma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0" fillId="4" borderId="16" xfId="0" applyFont="1" applyFill="1" applyBorder="1" applyAlignment="1">
      <alignment horizontal="center"/>
    </xf>
    <xf numFmtId="0" fontId="0" fillId="39" borderId="1" xfId="0" applyFill="1" applyBorder="1"/>
    <xf numFmtId="0" fontId="0" fillId="6" borderId="16" xfId="0" applyFont="1" applyFill="1" applyBorder="1" applyAlignment="1">
      <alignment horizontal="center"/>
    </xf>
    <xf numFmtId="0" fontId="2" fillId="0" borderId="1" xfId="0" applyFont="1" applyBorder="1"/>
    <xf numFmtId="0" fontId="0" fillId="0" borderId="0" xfId="0"/>
    <xf numFmtId="0" fontId="1" fillId="5" borderId="1" xfId="0" applyFont="1" applyFill="1" applyBorder="1" applyAlignment="1">
      <alignment horizontal="center"/>
    </xf>
    <xf numFmtId="0" fontId="7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Border="1" applyAlignment="1">
      <alignment horizontal="center" vertical="center"/>
    </xf>
    <xf numFmtId="0" fontId="5" fillId="0" borderId="0" xfId="0" applyFont="1"/>
    <xf numFmtId="0" fontId="0" fillId="0" borderId="0" xfId="0" applyBorder="1" applyAlignment="1">
      <alignment horizontal="center"/>
    </xf>
    <xf numFmtId="164" fontId="3" fillId="0" borderId="1" xfId="0" applyNumberFormat="1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9" borderId="0" xfId="0" applyFill="1"/>
    <xf numFmtId="167" fontId="0" fillId="0" borderId="1" xfId="0" applyNumberFormat="1" applyBorder="1"/>
    <xf numFmtId="166" fontId="0" fillId="0" borderId="1" xfId="0" applyNumberFormat="1" applyBorder="1"/>
    <xf numFmtId="0" fontId="0" fillId="0" borderId="0" xfId="0"/>
    <xf numFmtId="164" fontId="0" fillId="0" borderId="0" xfId="0" applyNumberFormat="1" applyBorder="1" applyAlignment="1">
      <alignment horizontal="right" vertical="center"/>
    </xf>
    <xf numFmtId="165" fontId="0" fillId="0" borderId="0" xfId="0" applyNumberFormat="1" applyAlignment="1">
      <alignment horizontal="left"/>
    </xf>
    <xf numFmtId="0" fontId="2" fillId="0" borderId="0" xfId="0" applyFont="1"/>
    <xf numFmtId="0" fontId="0" fillId="4" borderId="3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39" borderId="0" xfId="0" applyFill="1"/>
    <xf numFmtId="0" fontId="4" fillId="39" borderId="1" xfId="0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39" borderId="0" xfId="0" applyFill="1" applyAlignment="1">
      <alignment horizontal="center"/>
    </xf>
    <xf numFmtId="0" fontId="0" fillId="39" borderId="0" xfId="0" applyFill="1" applyAlignment="1">
      <alignment horizontal="center"/>
    </xf>
    <xf numFmtId="0" fontId="3" fillId="39" borderId="1" xfId="0" applyFont="1" applyFill="1" applyBorder="1" applyAlignment="1">
      <alignment horizontal="center"/>
    </xf>
    <xf numFmtId="0" fontId="3" fillId="39" borderId="1" xfId="0" applyFont="1" applyFill="1" applyBorder="1" applyAlignment="1">
      <alignment horizontal="center" vertical="center"/>
    </xf>
    <xf numFmtId="0" fontId="3" fillId="39" borderId="1" xfId="0" applyFont="1" applyFill="1" applyBorder="1" applyAlignment="1">
      <alignment horizontal="center"/>
    </xf>
    <xf numFmtId="0" fontId="0" fillId="0" borderId="0" xfId="0"/>
    <xf numFmtId="0" fontId="1" fillId="5" borderId="1" xfId="0" applyFont="1" applyFill="1" applyBorder="1" applyAlignment="1">
      <alignment horizontal="center"/>
    </xf>
    <xf numFmtId="0" fontId="7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 applyBorder="1" applyAlignment="1">
      <alignment horizontal="right" vertical="center"/>
    </xf>
    <xf numFmtId="0" fontId="3" fillId="0" borderId="1" xfId="0" applyFont="1" applyFill="1" applyBorder="1" applyAlignment="1">
      <alignment horizontal="center"/>
    </xf>
    <xf numFmtId="165" fontId="0" fillId="0" borderId="0" xfId="0" applyNumberFormat="1" applyAlignment="1">
      <alignment horizontal="left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Border="1" applyAlignment="1">
      <alignment horizontal="center" vertical="center"/>
    </xf>
    <xf numFmtId="0" fontId="5" fillId="0" borderId="0" xfId="0" applyFont="1"/>
    <xf numFmtId="0" fontId="0" fillId="0" borderId="0" xfId="0" applyBorder="1" applyAlignment="1">
      <alignment horizontal="center"/>
    </xf>
    <xf numFmtId="164" fontId="3" fillId="0" borderId="1" xfId="0" applyNumberFormat="1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 vertical="center"/>
    </xf>
    <xf numFmtId="164" fontId="24" fillId="5" borderId="1" xfId="0" applyNumberFormat="1" applyFont="1" applyFill="1" applyBorder="1" applyAlignment="1">
      <alignment horizontal="center" vertical="center"/>
    </xf>
    <xf numFmtId="0" fontId="1" fillId="5" borderId="0" xfId="0" applyFont="1" applyFill="1"/>
    <xf numFmtId="0" fontId="26" fillId="0" borderId="17" xfId="0" applyFont="1" applyBorder="1" applyAlignment="1">
      <alignment horizontal="center" wrapText="1"/>
    </xf>
    <xf numFmtId="0" fontId="26" fillId="0" borderId="18" xfId="0" applyFont="1" applyBorder="1" applyAlignment="1">
      <alignment horizontal="center" wrapText="1"/>
    </xf>
    <xf numFmtId="0" fontId="27" fillId="0" borderId="0" xfId="0" applyFont="1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165" fontId="0" fillId="0" borderId="1" xfId="0" applyNumberFormat="1" applyBorder="1" applyAlignment="1">
      <alignment horizontal="left"/>
    </xf>
    <xf numFmtId="0" fontId="25" fillId="0" borderId="1" xfId="0" applyFont="1" applyFill="1" applyBorder="1" applyAlignment="1">
      <alignment horizontal="center" wrapText="1"/>
    </xf>
    <xf numFmtId="0" fontId="25" fillId="0" borderId="1" xfId="0" applyFont="1" applyBorder="1" applyAlignment="1">
      <alignment wrapText="1"/>
    </xf>
    <xf numFmtId="0" fontId="1" fillId="40" borderId="1" xfId="0" applyFont="1" applyFill="1" applyBorder="1" applyAlignment="1">
      <alignment wrapText="1"/>
    </xf>
    <xf numFmtId="0" fontId="1" fillId="40" borderId="1" xfId="0" applyFont="1" applyFill="1" applyBorder="1" applyAlignment="1">
      <alignment horizontal="center" wrapText="1"/>
    </xf>
    <xf numFmtId="14" fontId="0" fillId="0" borderId="1" xfId="0" applyNumberFormat="1" applyBorder="1"/>
    <xf numFmtId="20" fontId="0" fillId="0" borderId="1" xfId="0" applyNumberFormat="1" applyBorder="1"/>
    <xf numFmtId="0" fontId="8" fillId="0" borderId="2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41" borderId="19" xfId="0" applyFill="1" applyBorder="1" applyAlignment="1">
      <alignment horizontal="center" wrapText="1"/>
    </xf>
    <xf numFmtId="0" fontId="0" fillId="0" borderId="6" xfId="0" applyBorder="1"/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 vertical="center"/>
    </xf>
    <xf numFmtId="0" fontId="6" fillId="0" borderId="1" xfId="0" applyFont="1" applyBorder="1" applyAlignment="1">
      <alignment horizontal="center"/>
    </xf>
    <xf numFmtId="0" fontId="2" fillId="0" borderId="0" xfId="0" applyFont="1"/>
    <xf numFmtId="19" fontId="0" fillId="0" borderId="0" xfId="0" applyNumberFormat="1"/>
    <xf numFmtId="19" fontId="0" fillId="0" borderId="0" xfId="0" applyNumberFormat="1" applyAlignment="1">
      <alignment horizontal="center"/>
    </xf>
    <xf numFmtId="21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7" fillId="0" borderId="0" xfId="0" applyFont="1"/>
    <xf numFmtId="0" fontId="2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 vertical="center"/>
    </xf>
    <xf numFmtId="164" fontId="1" fillId="5" borderId="1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left"/>
    </xf>
    <xf numFmtId="164" fontId="0" fillId="0" borderId="0" xfId="0" applyNumberFormat="1"/>
    <xf numFmtId="0" fontId="1" fillId="5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0" xfId="0" applyFont="1"/>
    <xf numFmtId="19" fontId="0" fillId="0" borderId="0" xfId="0" applyNumberFormat="1"/>
    <xf numFmtId="19" fontId="0" fillId="0" borderId="0" xfId="0" applyNumberFormat="1" applyAlignment="1">
      <alignment horizontal="center"/>
    </xf>
    <xf numFmtId="21" fontId="0" fillId="0" borderId="0" xfId="0" applyNumberFormat="1"/>
    <xf numFmtId="16" fontId="9" fillId="42" borderId="1" xfId="0" applyNumberFormat="1" applyFont="1" applyFill="1" applyBorder="1" applyAlignment="1">
      <alignment horizontal="center"/>
    </xf>
    <xf numFmtId="0" fontId="9" fillId="42" borderId="1" xfId="0" applyFont="1" applyFill="1" applyBorder="1" applyAlignment="1">
      <alignment horizontal="center"/>
    </xf>
    <xf numFmtId="164" fontId="9" fillId="42" borderId="1" xfId="0" applyNumberFormat="1" applyFont="1" applyFill="1" applyBorder="1" applyAlignment="1">
      <alignment horizontal="center" vertical="center"/>
    </xf>
    <xf numFmtId="0" fontId="28" fillId="42" borderId="1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0" fillId="0" borderId="0" xfId="0" applyBorder="1"/>
    <xf numFmtId="0" fontId="0" fillId="0" borderId="0" xfId="0"/>
    <xf numFmtId="164" fontId="0" fillId="0" borderId="19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43" borderId="1" xfId="0" applyFont="1" applyFill="1" applyBorder="1" applyAlignment="1"/>
    <xf numFmtId="16" fontId="0" fillId="0" borderId="1" xfId="0" applyNumberFormat="1" applyBorder="1" applyAlignment="1">
      <alignment horizontal="center"/>
    </xf>
    <xf numFmtId="0" fontId="9" fillId="44" borderId="1" xfId="0" applyFont="1" applyFill="1" applyBorder="1" applyAlignment="1"/>
    <xf numFmtId="0" fontId="0" fillId="43" borderId="1" xfId="0" applyFill="1" applyBorder="1" applyAlignment="1"/>
    <xf numFmtId="164" fontId="0" fillId="0" borderId="0" xfId="0" applyNumberFormat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5C5C"/>
      <color rgb="FFFF3300"/>
      <color rgb="FFFFFF99"/>
      <color rgb="FF0066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40"/>
  <sheetViews>
    <sheetView workbookViewId="0">
      <selection activeCell="M11" sqref="M11"/>
    </sheetView>
  </sheetViews>
  <sheetFormatPr defaultRowHeight="15" x14ac:dyDescent="0.25"/>
  <cols>
    <col min="1" max="1" width="9.140625" style="98"/>
    <col min="2" max="2" width="17.140625" style="98" customWidth="1"/>
    <col min="3" max="3" width="20.85546875" style="109" bestFit="1" customWidth="1"/>
    <col min="4" max="4" width="16" style="98" customWidth="1"/>
    <col min="5" max="6" width="9.140625" style="98"/>
    <col min="7" max="7" width="11.5703125" style="98" bestFit="1" customWidth="1"/>
    <col min="8" max="16384" width="9.140625" style="98"/>
  </cols>
  <sheetData>
    <row r="3" spans="2:10" x14ac:dyDescent="0.25">
      <c r="B3" s="34" t="s">
        <v>66</v>
      </c>
      <c r="C3" s="98" t="s">
        <v>25</v>
      </c>
      <c r="I3" s="98" t="s">
        <v>25</v>
      </c>
      <c r="J3" s="98" t="str">
        <f>CONCATENATE("7U",I3,"2018")</f>
        <v>7UAngels2018</v>
      </c>
    </row>
    <row r="4" spans="2:10" x14ac:dyDescent="0.25">
      <c r="B4" s="34" t="s">
        <v>67</v>
      </c>
      <c r="C4" s="98" t="s">
        <v>30</v>
      </c>
      <c r="I4" s="98" t="s">
        <v>30</v>
      </c>
      <c r="J4" s="98" t="str">
        <f t="shared" ref="J4:J16" si="0">CONCATENATE("7U",I4,"2018")</f>
        <v>7UAthletics2018</v>
      </c>
    </row>
    <row r="5" spans="2:10" x14ac:dyDescent="0.25">
      <c r="B5" s="34" t="s">
        <v>68</v>
      </c>
      <c r="C5" s="98" t="s">
        <v>80</v>
      </c>
      <c r="I5" s="38" t="s">
        <v>27</v>
      </c>
      <c r="J5" s="98" t="s">
        <v>90</v>
      </c>
    </row>
    <row r="6" spans="2:10" x14ac:dyDescent="0.25">
      <c r="B6" s="34" t="s">
        <v>69</v>
      </c>
      <c r="C6" s="98" t="s">
        <v>81</v>
      </c>
      <c r="I6" s="98" t="s">
        <v>80</v>
      </c>
      <c r="J6" s="98" t="str">
        <f t="shared" si="0"/>
        <v>7UCardinals2018</v>
      </c>
    </row>
    <row r="7" spans="2:10" x14ac:dyDescent="0.25">
      <c r="B7" s="34" t="s">
        <v>70</v>
      </c>
      <c r="C7" s="98" t="s">
        <v>19</v>
      </c>
      <c r="I7" s="98" t="s">
        <v>81</v>
      </c>
      <c r="J7" s="98" t="str">
        <f t="shared" si="0"/>
        <v>7UCubs2018</v>
      </c>
    </row>
    <row r="8" spans="2:10" x14ac:dyDescent="0.25">
      <c r="B8" s="34" t="s">
        <v>71</v>
      </c>
      <c r="C8" s="98" t="s">
        <v>20</v>
      </c>
      <c r="I8" s="98" t="s">
        <v>64</v>
      </c>
      <c r="J8" s="98" t="str">
        <f t="shared" si="0"/>
        <v>7UDodgers2018</v>
      </c>
    </row>
    <row r="9" spans="2:10" x14ac:dyDescent="0.25">
      <c r="B9" s="34" t="s">
        <v>72</v>
      </c>
      <c r="C9" s="98" t="s">
        <v>24</v>
      </c>
      <c r="I9" s="98" t="s">
        <v>19</v>
      </c>
      <c r="J9" s="98" t="str">
        <f t="shared" si="0"/>
        <v>7UGiants2018</v>
      </c>
    </row>
    <row r="10" spans="2:10" x14ac:dyDescent="0.25">
      <c r="B10" s="34" t="s">
        <v>73</v>
      </c>
      <c r="C10" s="98" t="s">
        <v>22</v>
      </c>
      <c r="I10" s="98" t="s">
        <v>20</v>
      </c>
      <c r="J10" s="98" t="str">
        <f t="shared" si="0"/>
        <v>7UMariners2018</v>
      </c>
    </row>
    <row r="11" spans="2:10" x14ac:dyDescent="0.25">
      <c r="B11" s="34" t="s">
        <v>74</v>
      </c>
      <c r="C11" s="98" t="s">
        <v>27</v>
      </c>
      <c r="I11" s="98" t="s">
        <v>24</v>
      </c>
      <c r="J11" s="98" t="str">
        <f t="shared" si="0"/>
        <v>7UMets2018</v>
      </c>
    </row>
    <row r="12" spans="2:10" x14ac:dyDescent="0.25">
      <c r="B12" s="34" t="s">
        <v>75</v>
      </c>
      <c r="C12" s="98" t="s">
        <v>16</v>
      </c>
      <c r="I12" s="98" t="s">
        <v>22</v>
      </c>
      <c r="J12" s="98" t="str">
        <f t="shared" si="0"/>
        <v>7UPhillies2018</v>
      </c>
    </row>
    <row r="13" spans="2:10" x14ac:dyDescent="0.25">
      <c r="B13" s="34" t="s">
        <v>76</v>
      </c>
      <c r="C13" s="98" t="s">
        <v>29</v>
      </c>
      <c r="I13" s="98" t="s">
        <v>16</v>
      </c>
      <c r="J13" s="98" t="str">
        <f t="shared" si="0"/>
        <v>7UPirates2018</v>
      </c>
    </row>
    <row r="14" spans="2:10" x14ac:dyDescent="0.25">
      <c r="B14" s="34" t="s">
        <v>77</v>
      </c>
      <c r="C14" s="98" t="s">
        <v>28</v>
      </c>
      <c r="I14" s="38" t="s">
        <v>29</v>
      </c>
      <c r="J14" s="98" t="s">
        <v>91</v>
      </c>
    </row>
    <row r="15" spans="2:10" x14ac:dyDescent="0.25">
      <c r="B15" s="34" t="s">
        <v>78</v>
      </c>
      <c r="C15" s="98" t="s">
        <v>82</v>
      </c>
      <c r="I15" s="98" t="s">
        <v>82</v>
      </c>
      <c r="J15" s="98" t="str">
        <f t="shared" si="0"/>
        <v>7UTigers2018</v>
      </c>
    </row>
    <row r="16" spans="2:10" x14ac:dyDescent="0.25">
      <c r="B16" s="34" t="s">
        <v>79</v>
      </c>
      <c r="C16" s="98" t="s">
        <v>64</v>
      </c>
      <c r="I16" s="98" t="s">
        <v>28</v>
      </c>
      <c r="J16" s="98" t="str">
        <f t="shared" si="0"/>
        <v>7UYankees2018</v>
      </c>
    </row>
    <row r="18" spans="2:18" x14ac:dyDescent="0.25">
      <c r="B18" s="84" t="s">
        <v>13</v>
      </c>
      <c r="D18" s="84"/>
      <c r="G18" s="103">
        <v>0.75</v>
      </c>
    </row>
    <row r="19" spans="2:18" x14ac:dyDescent="0.25">
      <c r="B19" s="98" t="s">
        <v>83</v>
      </c>
      <c r="G19" s="103"/>
    </row>
    <row r="20" spans="2:18" x14ac:dyDescent="0.25">
      <c r="B20" s="98" t="s">
        <v>84</v>
      </c>
      <c r="G20" s="103">
        <v>0.54166666666666663</v>
      </c>
    </row>
    <row r="21" spans="2:18" ht="15.75" thickBot="1" x14ac:dyDescent="0.3">
      <c r="B21" s="98" t="s">
        <v>85</v>
      </c>
      <c r="G21" s="103">
        <v>0.625</v>
      </c>
    </row>
    <row r="22" spans="2:18" ht="30.75" thickBot="1" x14ac:dyDescent="0.3">
      <c r="B22" s="98" t="s">
        <v>86</v>
      </c>
      <c r="J22" s="125" t="s">
        <v>140</v>
      </c>
      <c r="K22" s="126" t="s">
        <v>146</v>
      </c>
      <c r="L22" s="126" t="s">
        <v>141</v>
      </c>
      <c r="M22" s="126" t="s">
        <v>144</v>
      </c>
      <c r="N22" s="126" t="s">
        <v>138</v>
      </c>
      <c r="O22" s="126" t="s">
        <v>147</v>
      </c>
      <c r="P22" s="126" t="s">
        <v>139</v>
      </c>
      <c r="Q22" s="126" t="s">
        <v>142</v>
      </c>
      <c r="R22" s="126" t="s">
        <v>143</v>
      </c>
    </row>
    <row r="23" spans="2:18" x14ac:dyDescent="0.25">
      <c r="G23" s="109"/>
      <c r="I23" s="98">
        <v>2019</v>
      </c>
    </row>
    <row r="24" spans="2:18" x14ac:dyDescent="0.25">
      <c r="G24" s="103"/>
      <c r="H24" s="127" t="s">
        <v>145</v>
      </c>
    </row>
    <row r="25" spans="2:18" x14ac:dyDescent="0.25">
      <c r="G25" s="103"/>
      <c r="H25" s="127" t="s">
        <v>148</v>
      </c>
      <c r="J25" s="127" t="s">
        <v>25</v>
      </c>
    </row>
    <row r="26" spans="2:18" x14ac:dyDescent="0.25">
      <c r="G26" s="103"/>
      <c r="H26" s="127" t="s">
        <v>64</v>
      </c>
      <c r="J26" s="127" t="s">
        <v>30</v>
      </c>
    </row>
    <row r="27" spans="2:18" x14ac:dyDescent="0.25">
      <c r="H27" s="127" t="s">
        <v>20</v>
      </c>
      <c r="J27" s="127" t="s">
        <v>98</v>
      </c>
    </row>
    <row r="28" spans="2:18" x14ac:dyDescent="0.25">
      <c r="H28" s="127" t="s">
        <v>16</v>
      </c>
      <c r="J28" s="127" t="s">
        <v>97</v>
      </c>
    </row>
    <row r="29" spans="2:18" x14ac:dyDescent="0.25">
      <c r="H29" s="127" t="s">
        <v>26</v>
      </c>
      <c r="J29" s="127" t="s">
        <v>80</v>
      </c>
    </row>
    <row r="30" spans="2:18" x14ac:dyDescent="0.25">
      <c r="H30" s="127" t="s">
        <v>21</v>
      </c>
      <c r="J30" s="127" t="s">
        <v>81</v>
      </c>
    </row>
    <row r="31" spans="2:18" x14ac:dyDescent="0.25">
      <c r="H31" s="127" t="s">
        <v>82</v>
      </c>
      <c r="J31" s="127" t="s">
        <v>64</v>
      </c>
    </row>
    <row r="32" spans="2:18" x14ac:dyDescent="0.25">
      <c r="H32" s="127" t="s">
        <v>28</v>
      </c>
      <c r="J32" s="127" t="s">
        <v>19</v>
      </c>
    </row>
    <row r="33" spans="10:10" x14ac:dyDescent="0.25">
      <c r="J33" s="127" t="s">
        <v>20</v>
      </c>
    </row>
    <row r="34" spans="10:10" x14ac:dyDescent="0.25">
      <c r="J34" s="127" t="s">
        <v>24</v>
      </c>
    </row>
    <row r="35" spans="10:10" x14ac:dyDescent="0.25">
      <c r="J35" s="127" t="s">
        <v>22</v>
      </c>
    </row>
    <row r="36" spans="10:10" x14ac:dyDescent="0.25">
      <c r="J36" s="127" t="s">
        <v>16</v>
      </c>
    </row>
    <row r="37" spans="10:10" x14ac:dyDescent="0.25">
      <c r="J37" s="127" t="s">
        <v>99</v>
      </c>
    </row>
    <row r="38" spans="10:10" x14ac:dyDescent="0.25">
      <c r="J38" s="127" t="s">
        <v>26</v>
      </c>
    </row>
    <row r="39" spans="10:10" x14ac:dyDescent="0.25">
      <c r="J39" s="127" t="s">
        <v>82</v>
      </c>
    </row>
    <row r="40" spans="10:10" x14ac:dyDescent="0.25">
      <c r="J40" s="127" t="s">
        <v>28</v>
      </c>
    </row>
  </sheetData>
  <sortState ref="H24:H32">
    <sortCondition ref="H24:H32"/>
  </sortState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1"/>
  <sheetViews>
    <sheetView workbookViewId="0">
      <selection activeCell="C6" sqref="C6"/>
    </sheetView>
  </sheetViews>
  <sheetFormatPr defaultRowHeight="15" x14ac:dyDescent="0.25"/>
  <sheetData>
    <row r="1" spans="1:9" x14ac:dyDescent="0.25">
      <c r="A1" t="s">
        <v>216</v>
      </c>
      <c r="B1" t="s">
        <v>217</v>
      </c>
      <c r="C1" t="s">
        <v>218</v>
      </c>
      <c r="D1" t="s">
        <v>219</v>
      </c>
      <c r="E1" t="s">
        <v>220</v>
      </c>
      <c r="F1" t="s">
        <v>221</v>
      </c>
      <c r="G1" t="s">
        <v>170</v>
      </c>
      <c r="H1" t="s">
        <v>88</v>
      </c>
      <c r="I1" t="s">
        <v>222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B105"/>
  <sheetViews>
    <sheetView workbookViewId="0">
      <selection activeCell="E31" sqref="E31"/>
    </sheetView>
  </sheetViews>
  <sheetFormatPr defaultRowHeight="15" x14ac:dyDescent="0.25"/>
  <cols>
    <col min="1" max="1" width="10.7109375" style="98" bestFit="1" customWidth="1"/>
    <col min="2" max="2" width="10.5703125" style="98" bestFit="1" customWidth="1"/>
    <col min="3" max="3" width="10.7109375" style="98" bestFit="1" customWidth="1"/>
    <col min="4" max="4" width="9.7109375" style="98" bestFit="1" customWidth="1"/>
    <col min="5" max="5" width="20.7109375" style="98" bestFit="1" customWidth="1"/>
    <col min="6" max="6" width="11.140625" style="98" bestFit="1" customWidth="1"/>
    <col min="7" max="7" width="20.5703125" style="98" bestFit="1" customWidth="1"/>
    <col min="8" max="8" width="12.85546875" style="98" bestFit="1" customWidth="1"/>
    <col min="9" max="9" width="15.7109375" style="98" bestFit="1" customWidth="1"/>
    <col min="10" max="10" width="13.85546875" style="98" bestFit="1" customWidth="1"/>
    <col min="11" max="11" width="11.28515625" style="98" bestFit="1" customWidth="1"/>
    <col min="12" max="12" width="4.85546875" style="98" bestFit="1" customWidth="1"/>
    <col min="13" max="13" width="16.85546875" style="98" bestFit="1" customWidth="1"/>
    <col min="14" max="14" width="18.140625" style="98" bestFit="1" customWidth="1"/>
    <col min="15" max="15" width="15.7109375" style="98" bestFit="1" customWidth="1"/>
    <col min="16" max="16" width="18.85546875" style="98" bestFit="1" customWidth="1"/>
    <col min="17" max="17" width="18.140625" style="98" bestFit="1" customWidth="1"/>
    <col min="18" max="18" width="13.28515625" style="98" bestFit="1" customWidth="1"/>
    <col min="19" max="19" width="18" style="98" bestFit="1" customWidth="1"/>
    <col min="20" max="20" width="8.85546875" style="98" bestFit="1" customWidth="1"/>
    <col min="21" max="21" width="9.140625" style="98" bestFit="1" customWidth="1"/>
    <col min="22" max="22" width="17" style="98" bestFit="1" customWidth="1"/>
    <col min="23" max="24" width="11.28515625" style="98" bestFit="1" customWidth="1"/>
    <col min="25" max="25" width="10.28515625" style="98" bestFit="1" customWidth="1"/>
    <col min="26" max="27" width="14.85546875" style="98" bestFit="1" customWidth="1"/>
    <col min="28" max="28" width="17.28515625" style="98" bestFit="1" customWidth="1"/>
    <col min="29" max="16384" width="9.140625" style="98"/>
  </cols>
  <sheetData>
    <row r="1" spans="1:28" x14ac:dyDescent="0.25">
      <c r="A1" s="61" t="s">
        <v>165</v>
      </c>
      <c r="B1" s="61" t="s">
        <v>166</v>
      </c>
      <c r="C1" s="61" t="s">
        <v>167</v>
      </c>
      <c r="D1" s="61" t="s">
        <v>168</v>
      </c>
      <c r="E1" s="61" t="s">
        <v>169</v>
      </c>
      <c r="F1" s="61" t="s">
        <v>170</v>
      </c>
      <c r="G1" s="61" t="s">
        <v>88</v>
      </c>
      <c r="H1" s="61" t="s">
        <v>171</v>
      </c>
      <c r="I1" s="61" t="s">
        <v>172</v>
      </c>
      <c r="J1" s="61" t="s">
        <v>173</v>
      </c>
      <c r="K1" s="61" t="s">
        <v>174</v>
      </c>
      <c r="L1" s="61" t="s">
        <v>175</v>
      </c>
      <c r="M1" s="61" t="s">
        <v>176</v>
      </c>
      <c r="N1" s="61" t="s">
        <v>177</v>
      </c>
      <c r="O1" s="61" t="s">
        <v>178</v>
      </c>
      <c r="P1" s="61" t="s">
        <v>179</v>
      </c>
      <c r="Q1" s="61" t="s">
        <v>180</v>
      </c>
      <c r="R1" s="61" t="s">
        <v>181</v>
      </c>
      <c r="S1" s="61" t="s">
        <v>182</v>
      </c>
      <c r="T1" s="61" t="s">
        <v>183</v>
      </c>
      <c r="U1" s="61" t="s">
        <v>184</v>
      </c>
      <c r="V1" s="61" t="s">
        <v>185</v>
      </c>
      <c r="W1" s="61" t="s">
        <v>186</v>
      </c>
      <c r="X1" s="61" t="s">
        <v>187</v>
      </c>
      <c r="Y1" s="61" t="s">
        <v>188</v>
      </c>
      <c r="Z1" s="61" t="s">
        <v>189</v>
      </c>
      <c r="AA1" s="61" t="s">
        <v>190</v>
      </c>
      <c r="AB1" s="61" t="s">
        <v>191</v>
      </c>
    </row>
    <row r="2" spans="1:28" x14ac:dyDescent="0.25">
      <c r="A2" s="135" t="str">
        <f>TEXT('2019 PW A P'!B5,"mm/dd/yyyy")</f>
        <v>04/01/2019</v>
      </c>
      <c r="B2" s="136">
        <f>'2019 PW A P'!D5</f>
        <v>0.70833333333333337</v>
      </c>
      <c r="C2" s="135" t="str">
        <f>A2</f>
        <v>04/01/2019</v>
      </c>
      <c r="D2" s="136">
        <f>'2019 PW A P'!E5</f>
        <v>0.77083333333333337</v>
      </c>
      <c r="E2" s="119" t="str">
        <f>CONCATENATE('2019 PW A P'!G5," Practice")</f>
        <v>Pirates Practice</v>
      </c>
      <c r="F2" s="119"/>
      <c r="G2" s="119" t="str">
        <f>'2019 PW A P'!H5</f>
        <v>SSAP Diamond 3</v>
      </c>
      <c r="H2" s="119"/>
      <c r="I2" s="119"/>
      <c r="J2" s="119"/>
      <c r="K2" s="119"/>
      <c r="L2" s="119"/>
      <c r="M2" s="119" t="str">
        <f>VLOOKUP('2019 PW A P'!G5,'2019 PW A Teams'!$F$2:$G$9,2,FALSE)</f>
        <v>13UPirates2019</v>
      </c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</row>
    <row r="3" spans="1:28" x14ac:dyDescent="0.25">
      <c r="A3" s="135" t="str">
        <f>TEXT('2019 PW A P'!B6,"mm/dd/yyyy")</f>
        <v>04/01/2019</v>
      </c>
      <c r="B3" s="136">
        <f>'2019 PW A P'!D6</f>
        <v>0.77083333333333337</v>
      </c>
      <c r="C3" s="135" t="str">
        <f t="shared" ref="C3:C66" si="0">A3</f>
        <v>04/01/2019</v>
      </c>
      <c r="D3" s="136">
        <f>'2019 PW A P'!E6</f>
        <v>0.83333333333333337</v>
      </c>
      <c r="E3" s="119" t="str">
        <f>CONCATENATE('2019 PW A P'!G6," Practice")</f>
        <v>BlueJays Practice</v>
      </c>
      <c r="F3" s="119"/>
      <c r="G3" s="119" t="str">
        <f>'2019 PW A P'!H6</f>
        <v>SSAP Diamond 3</v>
      </c>
      <c r="H3" s="119"/>
      <c r="I3" s="119"/>
      <c r="J3" s="119"/>
      <c r="K3" s="119"/>
      <c r="L3" s="119"/>
      <c r="M3" s="119" t="str">
        <f>VLOOKUP('2019 PW A P'!G6,'2019 PW A Teams'!$F$2:$G$9,2,FALSE)</f>
        <v>13UBlueJays2019</v>
      </c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</row>
    <row r="4" spans="1:28" x14ac:dyDescent="0.25">
      <c r="A4" s="135" t="str">
        <f>TEXT('2019 PW A P'!B7,"mm/dd/yyyy")</f>
        <v>04/02/2019</v>
      </c>
      <c r="B4" s="136">
        <f>'2019 PW A P'!D7</f>
        <v>0.70833333333333337</v>
      </c>
      <c r="C4" s="135" t="str">
        <f t="shared" si="0"/>
        <v>04/02/2019</v>
      </c>
      <c r="D4" s="136">
        <f>'2019 PW A P'!E7</f>
        <v>0.77083333333333337</v>
      </c>
      <c r="E4" s="119" t="str">
        <f>CONCATENATE('2019 PW A P'!G7," Practice")</f>
        <v>Athletics Practice</v>
      </c>
      <c r="F4" s="119"/>
      <c r="G4" s="119" t="str">
        <f>'2019 PW A P'!H7</f>
        <v>Bakerview West</v>
      </c>
      <c r="H4" s="119"/>
      <c r="I4" s="119"/>
      <c r="J4" s="119"/>
      <c r="K4" s="119"/>
      <c r="L4" s="119"/>
      <c r="M4" s="119" t="str">
        <f>VLOOKUP('2019 PW A P'!G7,'2019 PW A Teams'!$F$2:$G$9,2,FALSE)</f>
        <v>13UAthletics2019</v>
      </c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</row>
    <row r="5" spans="1:28" x14ac:dyDescent="0.25">
      <c r="A5" s="135" t="str">
        <f>TEXT('2019 PW A P'!B8,"mm/dd/yyyy")</f>
        <v>04/02/2019</v>
      </c>
      <c r="B5" s="136">
        <f>'2019 PW A P'!D8</f>
        <v>0.70833333333333337</v>
      </c>
      <c r="C5" s="135" t="str">
        <f t="shared" si="0"/>
        <v>04/02/2019</v>
      </c>
      <c r="D5" s="136">
        <f>'2019 PW A P'!E8</f>
        <v>0.77083333333333337</v>
      </c>
      <c r="E5" s="119" t="str">
        <f>CONCATENATE('2019 PW A P'!G8," Practice")</f>
        <v>Rockies Practice</v>
      </c>
      <c r="F5" s="119"/>
      <c r="G5" s="119" t="str">
        <f>'2019 PW A P'!H8</f>
        <v>Laronde Park</v>
      </c>
      <c r="H5" s="119"/>
      <c r="I5" s="119"/>
      <c r="J5" s="119"/>
      <c r="K5" s="119"/>
      <c r="L5" s="119"/>
      <c r="M5" s="119" t="str">
        <f>VLOOKUP('2019 PW A P'!G8,'2019 PW A Teams'!$F$2:$G$9,2,FALSE)</f>
        <v>13URockies2019</v>
      </c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</row>
    <row r="6" spans="1:28" x14ac:dyDescent="0.25">
      <c r="A6" s="135" t="str">
        <f>TEXT('2019 PW A P'!B9,"mm/dd/yyyy")</f>
        <v>04/02/2019</v>
      </c>
      <c r="B6" s="136">
        <f>'2019 PW A P'!D9</f>
        <v>0.70833333333333337</v>
      </c>
      <c r="C6" s="135" t="str">
        <f t="shared" si="0"/>
        <v>04/02/2019</v>
      </c>
      <c r="D6" s="136">
        <f>'2019 PW A P'!E9</f>
        <v>0.77083333333333337</v>
      </c>
      <c r="E6" s="119" t="str">
        <f>CONCATENATE('2019 PW A P'!G9," Practice")</f>
        <v>Angels Practice</v>
      </c>
      <c r="F6" s="119"/>
      <c r="G6" s="119" t="str">
        <f>'2019 PW A P'!H9</f>
        <v>SSAP Diamond 3</v>
      </c>
      <c r="H6" s="119"/>
      <c r="I6" s="119"/>
      <c r="J6" s="119"/>
      <c r="K6" s="119"/>
      <c r="L6" s="119"/>
      <c r="M6" s="119" t="str">
        <f>VLOOKUP('2019 PW A P'!G9,'2019 PW A Teams'!$F$2:$G$9,2,FALSE)</f>
        <v>13UAngels2019</v>
      </c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</row>
    <row r="7" spans="1:28" x14ac:dyDescent="0.25">
      <c r="A7" s="135" t="str">
        <f>TEXT('2019 PW A P'!B10,"mm/dd/yyyy")</f>
        <v>04/02/2019</v>
      </c>
      <c r="B7" s="136">
        <f>'2019 PW A P'!D10</f>
        <v>0.77083333333333337</v>
      </c>
      <c r="C7" s="135" t="str">
        <f t="shared" si="0"/>
        <v>04/02/2019</v>
      </c>
      <c r="D7" s="136">
        <f>'2019 PW A P'!E10</f>
        <v>0.83333333333333337</v>
      </c>
      <c r="E7" s="119" t="str">
        <f>CONCATENATE('2019 PW A P'!G10," Practice")</f>
        <v>Mariners Practice</v>
      </c>
      <c r="F7" s="119"/>
      <c r="G7" s="119" t="str">
        <f>'2019 PW A P'!H10</f>
        <v>Bakerview West</v>
      </c>
      <c r="H7" s="119"/>
      <c r="I7" s="119"/>
      <c r="J7" s="119"/>
      <c r="K7" s="119"/>
      <c r="L7" s="119"/>
      <c r="M7" s="119" t="str">
        <f>VLOOKUP('2019 PW A P'!G10,'2019 PW A Teams'!$F$2:$G$9,2,FALSE)</f>
        <v>13UMariners2019</v>
      </c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</row>
    <row r="8" spans="1:28" x14ac:dyDescent="0.25">
      <c r="A8" s="135" t="str">
        <f>TEXT('2019 PW A P'!B11,"mm/dd/yyyy")</f>
        <v>04/02/2019</v>
      </c>
      <c r="B8" s="136">
        <f>'2019 PW A P'!D11</f>
        <v>0.77083333333333337</v>
      </c>
      <c r="C8" s="135" t="str">
        <f t="shared" si="0"/>
        <v>04/02/2019</v>
      </c>
      <c r="D8" s="136">
        <f>'2019 PW A P'!E11</f>
        <v>0.83333333333333337</v>
      </c>
      <c r="E8" s="119" t="str">
        <f>CONCATENATE('2019 PW A P'!G11," Practice")</f>
        <v>Mets Practice</v>
      </c>
      <c r="F8" s="119"/>
      <c r="G8" s="119" t="str">
        <f>'2019 PW A P'!H11</f>
        <v>Laronde Park</v>
      </c>
      <c r="H8" s="119"/>
      <c r="I8" s="119"/>
      <c r="J8" s="119"/>
      <c r="K8" s="119"/>
      <c r="L8" s="119"/>
      <c r="M8" s="119" t="str">
        <f>VLOOKUP('2019 PW A P'!G11,'2019 PW A Teams'!$F$2:$G$9,2,FALSE)</f>
        <v>13UMets2019</v>
      </c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</row>
    <row r="9" spans="1:28" x14ac:dyDescent="0.25">
      <c r="A9" s="135" t="str">
        <f>TEXT('2019 PW A P'!B12,"mm/dd/yyyy")</f>
        <v>04/02/2019</v>
      </c>
      <c r="B9" s="136">
        <f>'2019 PW A P'!D12</f>
        <v>0.77083333333333337</v>
      </c>
      <c r="C9" s="135" t="str">
        <f t="shared" si="0"/>
        <v>04/02/2019</v>
      </c>
      <c r="D9" s="136">
        <f>'2019 PW A P'!E12</f>
        <v>0.83333333333333337</v>
      </c>
      <c r="E9" s="119" t="str">
        <f>CONCATENATE('2019 PW A P'!G12," Practice")</f>
        <v>Rays Practice</v>
      </c>
      <c r="F9" s="119"/>
      <c r="G9" s="119" t="str">
        <f>'2019 PW A P'!H12</f>
        <v>SSAP Diamond 3</v>
      </c>
      <c r="H9" s="119"/>
      <c r="I9" s="119"/>
      <c r="J9" s="119"/>
      <c r="K9" s="119"/>
      <c r="L9" s="119"/>
      <c r="M9" s="119" t="str">
        <f>VLOOKUP('2019 PW A P'!G12,'2019 PW A Teams'!$F$2:$G$9,2,FALSE)</f>
        <v>13URays2019</v>
      </c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</row>
    <row r="10" spans="1:28" x14ac:dyDescent="0.25">
      <c r="A10" s="135" t="str">
        <f>TEXT('2019 PW A P'!B13,"mm/dd/yyyy")</f>
        <v>04/04/2019</v>
      </c>
      <c r="B10" s="136">
        <f>'2019 PW A P'!D13</f>
        <v>0.70833333333333337</v>
      </c>
      <c r="C10" s="135" t="str">
        <f t="shared" si="0"/>
        <v>04/04/2019</v>
      </c>
      <c r="D10" s="136">
        <f>'2019 PW A P'!E13</f>
        <v>0.77083333333333337</v>
      </c>
      <c r="E10" s="119" t="str">
        <f>CONCATENATE('2019 PW A P'!G13," Practice")</f>
        <v>Rays Practice</v>
      </c>
      <c r="F10" s="119"/>
      <c r="G10" s="119" t="str">
        <f>'2019 PW A P'!H13</f>
        <v>Bakerview West</v>
      </c>
      <c r="H10" s="119"/>
      <c r="I10" s="119"/>
      <c r="J10" s="119"/>
      <c r="K10" s="119"/>
      <c r="L10" s="119"/>
      <c r="M10" s="119" t="str">
        <f>VLOOKUP('2019 PW A P'!G13,'2019 PW A Teams'!$F$2:$G$9,2,FALSE)</f>
        <v>13URays2019</v>
      </c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</row>
    <row r="11" spans="1:28" x14ac:dyDescent="0.25">
      <c r="A11" s="135" t="str">
        <f>TEXT('2019 PW A P'!B14,"mm/dd/yyyy")</f>
        <v>04/04/2019</v>
      </c>
      <c r="B11" s="136">
        <f>'2019 PW A P'!D14</f>
        <v>0.70833333333333337</v>
      </c>
      <c r="C11" s="135" t="str">
        <f t="shared" si="0"/>
        <v>04/04/2019</v>
      </c>
      <c r="D11" s="136">
        <f>'2019 PW A P'!E14</f>
        <v>0.77083333333333337</v>
      </c>
      <c r="E11" s="119" t="str">
        <f>CONCATENATE('2019 PW A P'!G14," Practice")</f>
        <v>Athletics Practice</v>
      </c>
      <c r="F11" s="119"/>
      <c r="G11" s="119" t="str">
        <f>'2019 PW A P'!H14</f>
        <v>Laronde Park</v>
      </c>
      <c r="H11" s="119"/>
      <c r="I11" s="119"/>
      <c r="J11" s="119"/>
      <c r="K11" s="119"/>
      <c r="L11" s="119"/>
      <c r="M11" s="119" t="str">
        <f>VLOOKUP('2019 PW A P'!G14,'2019 PW A Teams'!$F$2:$G$9,2,FALSE)</f>
        <v>13UAthletics2019</v>
      </c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</row>
    <row r="12" spans="1:28" x14ac:dyDescent="0.25">
      <c r="A12" s="135" t="str">
        <f>TEXT('2019 PW A P'!B15,"mm/dd/yyyy")</f>
        <v>04/04/2019</v>
      </c>
      <c r="B12" s="136">
        <f>'2019 PW A P'!D15</f>
        <v>0.70833333333333337</v>
      </c>
      <c r="C12" s="135" t="str">
        <f t="shared" si="0"/>
        <v>04/04/2019</v>
      </c>
      <c r="D12" s="136">
        <f>'2019 PW A P'!E15</f>
        <v>0.77083333333333337</v>
      </c>
      <c r="E12" s="119" t="str">
        <f>CONCATENATE('2019 PW A P'!G15," Practice")</f>
        <v>Pirates Practice</v>
      </c>
      <c r="F12" s="119"/>
      <c r="G12" s="119" t="str">
        <f>'2019 PW A P'!H15</f>
        <v>SSAP Diamond 3</v>
      </c>
      <c r="H12" s="119"/>
      <c r="I12" s="119"/>
      <c r="J12" s="119"/>
      <c r="K12" s="119"/>
      <c r="L12" s="119"/>
      <c r="M12" s="119" t="str">
        <f>VLOOKUP('2019 PW A P'!G15,'2019 PW A Teams'!$F$2:$G$9,2,FALSE)</f>
        <v>13UPirates2019</v>
      </c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</row>
    <row r="13" spans="1:28" x14ac:dyDescent="0.25">
      <c r="A13" s="135" t="str">
        <f>TEXT('2019 PW A P'!B16,"mm/dd/yyyy")</f>
        <v>04/04/2019</v>
      </c>
      <c r="B13" s="136">
        <f>'2019 PW A P'!D16</f>
        <v>0.77083333333333337</v>
      </c>
      <c r="C13" s="135" t="str">
        <f t="shared" si="0"/>
        <v>04/04/2019</v>
      </c>
      <c r="D13" s="136">
        <f>'2019 PW A P'!E16</f>
        <v>0.83333333333333337</v>
      </c>
      <c r="E13" s="119" t="str">
        <f>CONCATENATE('2019 PW A P'!G16," Practice")</f>
        <v>BlueJays Practice</v>
      </c>
      <c r="F13" s="119"/>
      <c r="G13" s="119" t="str">
        <f>'2019 PW A P'!H16</f>
        <v>Bakerview West</v>
      </c>
      <c r="H13" s="119"/>
      <c r="I13" s="119"/>
      <c r="J13" s="119"/>
      <c r="K13" s="119"/>
      <c r="L13" s="119"/>
      <c r="M13" s="119" t="str">
        <f>VLOOKUP('2019 PW A P'!G16,'2019 PW A Teams'!$F$2:$G$9,2,FALSE)</f>
        <v>13UBlueJays2019</v>
      </c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</row>
    <row r="14" spans="1:28" x14ac:dyDescent="0.25">
      <c r="A14" s="135" t="str">
        <f>TEXT('2019 PW A P'!B17,"mm/dd/yyyy")</f>
        <v>04/04/2019</v>
      </c>
      <c r="B14" s="136">
        <f>'2019 PW A P'!D17</f>
        <v>0.77083333333333337</v>
      </c>
      <c r="C14" s="135" t="str">
        <f t="shared" si="0"/>
        <v>04/04/2019</v>
      </c>
      <c r="D14" s="136">
        <f>'2019 PW A P'!E17</f>
        <v>0.83333333333333337</v>
      </c>
      <c r="E14" s="119" t="str">
        <f>CONCATENATE('2019 PW A P'!G17," Practice")</f>
        <v>Mariners Practice</v>
      </c>
      <c r="F14" s="119"/>
      <c r="G14" s="119" t="str">
        <f>'2019 PW A P'!H17</f>
        <v>Laronde Park</v>
      </c>
      <c r="H14" s="119"/>
      <c r="I14" s="119"/>
      <c r="J14" s="119"/>
      <c r="K14" s="119"/>
      <c r="L14" s="119"/>
      <c r="M14" s="119" t="str">
        <f>VLOOKUP('2019 PW A P'!G17,'2019 PW A Teams'!$F$2:$G$9,2,FALSE)</f>
        <v>13UMariners2019</v>
      </c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</row>
    <row r="15" spans="1:28" x14ac:dyDescent="0.25">
      <c r="A15" s="135" t="str">
        <f>TEXT('2019 PW A P'!B18,"mm/dd/yyyy")</f>
        <v>04/04/2019</v>
      </c>
      <c r="B15" s="136">
        <f>'2019 PW A P'!D18</f>
        <v>0.77083333333333337</v>
      </c>
      <c r="C15" s="135" t="str">
        <f t="shared" si="0"/>
        <v>04/04/2019</v>
      </c>
      <c r="D15" s="136">
        <f>'2019 PW A P'!E18</f>
        <v>0.83333333333333337</v>
      </c>
      <c r="E15" s="119" t="str">
        <f>CONCATENATE('2019 PW A P'!G18," Practice")</f>
        <v>Angels Practice</v>
      </c>
      <c r="F15" s="119"/>
      <c r="G15" s="119" t="str">
        <f>'2019 PW A P'!H18</f>
        <v>SSAP Diamond 3</v>
      </c>
      <c r="H15" s="119"/>
      <c r="I15" s="119"/>
      <c r="J15" s="119"/>
      <c r="K15" s="119"/>
      <c r="L15" s="119"/>
      <c r="M15" s="119" t="str">
        <f>VLOOKUP('2019 PW A P'!G18,'2019 PW A Teams'!$F$2:$G$9,2,FALSE)</f>
        <v>13UAngels2019</v>
      </c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</row>
    <row r="16" spans="1:28" x14ac:dyDescent="0.25">
      <c r="A16" s="135" t="str">
        <f>TEXT('2019 PW A P'!B19,"mm/dd/yyyy")</f>
        <v>04/05/2019</v>
      </c>
      <c r="B16" s="136">
        <f>'2019 PW A P'!D19</f>
        <v>0.70833333333333337</v>
      </c>
      <c r="C16" s="135" t="str">
        <f t="shared" si="0"/>
        <v>04/05/2019</v>
      </c>
      <c r="D16" s="136">
        <f>'2019 PW A P'!E19</f>
        <v>0.77083333333333337</v>
      </c>
      <c r="E16" s="119" t="str">
        <f>CONCATENATE('2019 PW A P'!G19," Practice")</f>
        <v>Rockies Practice</v>
      </c>
      <c r="F16" s="119"/>
      <c r="G16" s="119" t="str">
        <f>'2019 PW A P'!H19</f>
        <v>SSAP Diamond 3</v>
      </c>
      <c r="H16" s="119"/>
      <c r="I16" s="119"/>
      <c r="J16" s="119"/>
      <c r="K16" s="119"/>
      <c r="L16" s="119"/>
      <c r="M16" s="119" t="str">
        <f>VLOOKUP('2019 PW A P'!G19,'2019 PW A Teams'!$F$2:$G$9,2,FALSE)</f>
        <v>13URockies2019</v>
      </c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</row>
    <row r="17" spans="1:28" x14ac:dyDescent="0.25">
      <c r="A17" s="135" t="str">
        <f>TEXT('2019 PW A P'!B20,"mm/dd/yyyy")</f>
        <v>04/05/2019</v>
      </c>
      <c r="B17" s="136">
        <f>'2019 PW A P'!D20</f>
        <v>0.77083333333333337</v>
      </c>
      <c r="C17" s="135" t="str">
        <f t="shared" si="0"/>
        <v>04/05/2019</v>
      </c>
      <c r="D17" s="136">
        <f>'2019 PW A P'!E20</f>
        <v>0.83333333333333337</v>
      </c>
      <c r="E17" s="119" t="str">
        <f>CONCATENATE('2019 PW A P'!G20," Practice")</f>
        <v>Mets Practice</v>
      </c>
      <c r="F17" s="119"/>
      <c r="G17" s="119" t="str">
        <f>'2019 PW A P'!H20</f>
        <v>SSAP Diamond 3</v>
      </c>
      <c r="H17" s="119"/>
      <c r="I17" s="119"/>
      <c r="J17" s="119"/>
      <c r="K17" s="119"/>
      <c r="L17" s="119"/>
      <c r="M17" s="119" t="str">
        <f>VLOOKUP('2019 PW A P'!G20,'2019 PW A Teams'!$F$2:$G$9,2,FALSE)</f>
        <v>13UMets2019</v>
      </c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</row>
    <row r="18" spans="1:28" x14ac:dyDescent="0.25">
      <c r="A18" s="135" t="str">
        <f>TEXT('2019 PW A P'!B21,"mm/dd/yyyy")</f>
        <v>04/06/2019</v>
      </c>
      <c r="B18" s="136">
        <f>'2019 PW A P'!D21</f>
        <v>0.375</v>
      </c>
      <c r="C18" s="135" t="str">
        <f t="shared" si="0"/>
        <v>04/06/2019</v>
      </c>
      <c r="D18" s="136">
        <f>'2019 PW A P'!E21</f>
        <v>0.4375</v>
      </c>
      <c r="E18" s="119" t="str">
        <f>CONCATENATE('2019 PW A P'!G21," Practice")</f>
        <v>Angels Practice</v>
      </c>
      <c r="F18" s="119"/>
      <c r="G18" s="119" t="str">
        <f>'2019 PW A P'!H21</f>
        <v>SSAP Diamond 3</v>
      </c>
      <c r="H18" s="119"/>
      <c r="I18" s="119"/>
      <c r="J18" s="119"/>
      <c r="K18" s="119"/>
      <c r="L18" s="119"/>
      <c r="M18" s="119" t="str">
        <f>VLOOKUP('2019 PW A P'!G21,'2019 PW A Teams'!$F$2:$G$9,2,FALSE)</f>
        <v>13UAngels2019</v>
      </c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</row>
    <row r="19" spans="1:28" x14ac:dyDescent="0.25">
      <c r="A19" s="135" t="str">
        <f>TEXT('2019 PW A P'!B22,"mm/dd/yyyy")</f>
        <v>04/06/2019</v>
      </c>
      <c r="B19" s="136">
        <f>'2019 PW A P'!D22</f>
        <v>0.4375</v>
      </c>
      <c r="C19" s="135" t="str">
        <f t="shared" si="0"/>
        <v>04/06/2019</v>
      </c>
      <c r="D19" s="136">
        <f>'2019 PW A P'!E22</f>
        <v>0.5</v>
      </c>
      <c r="E19" s="119" t="str">
        <f>CONCATENATE('2019 PW A P'!G22," Practice")</f>
        <v>Rockies Practice</v>
      </c>
      <c r="F19" s="119"/>
      <c r="G19" s="119" t="str">
        <f>'2019 PW A P'!H22</f>
        <v>SSAP Diamond 3</v>
      </c>
      <c r="H19" s="119"/>
      <c r="I19" s="119"/>
      <c r="J19" s="119"/>
      <c r="K19" s="119"/>
      <c r="L19" s="119"/>
      <c r="M19" s="119" t="str">
        <f>VLOOKUP('2019 PW A P'!G22,'2019 PW A Teams'!$F$2:$G$9,2,FALSE)</f>
        <v>13URockies2019</v>
      </c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</row>
    <row r="20" spans="1:28" x14ac:dyDescent="0.25">
      <c r="A20" s="135" t="str">
        <f>TEXT('2019 PW A P'!B23,"mm/dd/yyyy")</f>
        <v>04/06/2019</v>
      </c>
      <c r="B20" s="136">
        <f>'2019 PW A P'!D23</f>
        <v>0.5</v>
      </c>
      <c r="C20" s="135" t="str">
        <f t="shared" si="0"/>
        <v>04/06/2019</v>
      </c>
      <c r="D20" s="136">
        <f>'2019 PW A P'!E23</f>
        <v>0.5625</v>
      </c>
      <c r="E20" s="119" t="str">
        <f>CONCATENATE('2019 PW A P'!G23," Practice")</f>
        <v>Mets Practice</v>
      </c>
      <c r="F20" s="119"/>
      <c r="G20" s="119" t="str">
        <f>'2019 PW A P'!H23</f>
        <v>SSAP Diamond 3</v>
      </c>
      <c r="H20" s="119"/>
      <c r="I20" s="119"/>
      <c r="J20" s="119"/>
      <c r="K20" s="119"/>
      <c r="L20" s="119"/>
      <c r="M20" s="119" t="str">
        <f>VLOOKUP('2019 PW A P'!G23,'2019 PW A Teams'!$F$2:$G$9,2,FALSE)</f>
        <v>13UMets2019</v>
      </c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</row>
    <row r="21" spans="1:28" x14ac:dyDescent="0.25">
      <c r="A21" s="135" t="str">
        <f>TEXT('2019 PW A P'!B24,"mm/dd/yyyy")</f>
        <v>04/06/2019</v>
      </c>
      <c r="B21" s="136">
        <f>'2019 PW A P'!D24</f>
        <v>0.54166666666666663</v>
      </c>
      <c r="C21" s="135" t="str">
        <f t="shared" si="0"/>
        <v>04/06/2019</v>
      </c>
      <c r="D21" s="136">
        <f>'2019 PW A P'!E24</f>
        <v>0.60416666666666663</v>
      </c>
      <c r="E21" s="119" t="str">
        <f>CONCATENATE('2019 PW A P'!G24," Practice")</f>
        <v>BlueJays Practice</v>
      </c>
      <c r="F21" s="119"/>
      <c r="G21" s="119" t="str">
        <f>'2019 PW A P'!H24</f>
        <v>Bakerview West</v>
      </c>
      <c r="H21" s="119"/>
      <c r="I21" s="119"/>
      <c r="J21" s="119"/>
      <c r="K21" s="119"/>
      <c r="L21" s="119"/>
      <c r="M21" s="119" t="str">
        <f>VLOOKUP('2019 PW A P'!G24,'2019 PW A Teams'!$F$2:$G$9,2,FALSE)</f>
        <v>13UBlueJays2019</v>
      </c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</row>
    <row r="22" spans="1:28" x14ac:dyDescent="0.25">
      <c r="A22" s="135" t="str">
        <f>TEXT('2019 PW A P'!B25,"mm/dd/yyyy")</f>
        <v>04/06/2019</v>
      </c>
      <c r="B22" s="136">
        <f>'2019 PW A P'!D25</f>
        <v>0.5625</v>
      </c>
      <c r="C22" s="135" t="str">
        <f t="shared" si="0"/>
        <v>04/06/2019</v>
      </c>
      <c r="D22" s="136">
        <f>'2019 PW A P'!E25</f>
        <v>0.625</v>
      </c>
      <c r="E22" s="119" t="str">
        <f>CONCATENATE('2019 PW A P'!G25," Practice")</f>
        <v>Mariners Practice</v>
      </c>
      <c r="F22" s="119"/>
      <c r="G22" s="119" t="str">
        <f>'2019 PW A P'!H25</f>
        <v>SSAP Diamond 3</v>
      </c>
      <c r="H22" s="119"/>
      <c r="I22" s="119"/>
      <c r="J22" s="119"/>
      <c r="K22" s="119"/>
      <c r="L22" s="119"/>
      <c r="M22" s="119" t="str">
        <f>VLOOKUP('2019 PW A P'!G25,'2019 PW A Teams'!$F$2:$G$9,2,FALSE)</f>
        <v>13UMariners2019</v>
      </c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</row>
    <row r="23" spans="1:28" x14ac:dyDescent="0.25">
      <c r="A23" s="135" t="str">
        <f>TEXT('2019 PW A P'!B26,"mm/dd/yyyy")</f>
        <v>04/06/2019</v>
      </c>
      <c r="B23" s="136">
        <f>'2019 PW A P'!D26</f>
        <v>0.625</v>
      </c>
      <c r="C23" s="135" t="str">
        <f t="shared" si="0"/>
        <v>04/06/2019</v>
      </c>
      <c r="D23" s="136">
        <f>'2019 PW A P'!E26</f>
        <v>0.6875</v>
      </c>
      <c r="E23" s="119" t="str">
        <f>CONCATENATE('2019 PW A P'!G26," Practice")</f>
        <v>Pirates Practice</v>
      </c>
      <c r="F23" s="119"/>
      <c r="G23" s="119" t="str">
        <f>'2019 PW A P'!H26</f>
        <v>SSAP Diamond 3</v>
      </c>
      <c r="H23" s="119"/>
      <c r="I23" s="119"/>
      <c r="J23" s="119"/>
      <c r="K23" s="119"/>
      <c r="L23" s="119"/>
      <c r="M23" s="119" t="str">
        <f>VLOOKUP('2019 PW A P'!G26,'2019 PW A Teams'!$F$2:$G$9,2,FALSE)</f>
        <v>13UPirates2019</v>
      </c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</row>
    <row r="24" spans="1:28" x14ac:dyDescent="0.25">
      <c r="A24" s="135" t="str">
        <f>TEXT('2019 PW A P'!B27,"mm/dd/yyyy")</f>
        <v>04/07/2019</v>
      </c>
      <c r="B24" s="136">
        <f>'2019 PW A P'!D27</f>
        <v>0.41666666666666669</v>
      </c>
      <c r="C24" s="135" t="str">
        <f t="shared" si="0"/>
        <v>04/07/2019</v>
      </c>
      <c r="D24" s="136">
        <f>'2019 PW A P'!E27</f>
        <v>0.47916666666666669</v>
      </c>
      <c r="E24" s="119" t="str">
        <f>CONCATENATE('2019 PW A P'!G27," Practice")</f>
        <v>Athletics Practice</v>
      </c>
      <c r="F24" s="119"/>
      <c r="G24" s="119" t="str">
        <f>'2019 PW A P'!H27</f>
        <v>SSAP Diamond 3</v>
      </c>
      <c r="H24" s="119"/>
      <c r="I24" s="119"/>
      <c r="J24" s="119"/>
      <c r="K24" s="119"/>
      <c r="L24" s="119"/>
      <c r="M24" s="119" t="str">
        <f>VLOOKUP('2019 PW A P'!G27,'2019 PW A Teams'!$F$2:$G$9,2,FALSE)</f>
        <v>13UAthletics2019</v>
      </c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</row>
    <row r="25" spans="1:28" x14ac:dyDescent="0.25">
      <c r="A25" s="135" t="str">
        <f>TEXT('2019 PW A P'!B28,"mm/dd/yyyy")</f>
        <v>04/07/2019</v>
      </c>
      <c r="B25" s="136">
        <f>'2019 PW A P'!D28</f>
        <v>0.47916666666666669</v>
      </c>
      <c r="C25" s="135" t="str">
        <f t="shared" si="0"/>
        <v>04/07/2019</v>
      </c>
      <c r="D25" s="136">
        <f>'2019 PW A P'!E28</f>
        <v>0.54166666666666674</v>
      </c>
      <c r="E25" s="119" t="str">
        <f>CONCATENATE('2019 PW A P'!G28," Practice")</f>
        <v>Rays Practice</v>
      </c>
      <c r="F25" s="119"/>
      <c r="G25" s="119" t="str">
        <f>'2019 PW A P'!H28</f>
        <v>SSAP Diamond 3</v>
      </c>
      <c r="H25" s="119"/>
      <c r="I25" s="119"/>
      <c r="J25" s="119"/>
      <c r="K25" s="119"/>
      <c r="L25" s="119"/>
      <c r="M25" s="119" t="str">
        <f>VLOOKUP('2019 PW A P'!G28,'2019 PW A Teams'!$F$2:$G$9,2,FALSE)</f>
        <v>13URays2019</v>
      </c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</row>
    <row r="26" spans="1:28" x14ac:dyDescent="0.25">
      <c r="A26" s="135" t="str">
        <f>TEXT('2019 PW A P'!B29,"mm/dd/yyyy")</f>
        <v>04/08/2019</v>
      </c>
      <c r="B26" s="136">
        <f>'2019 PW A P'!D29</f>
        <v>0.70833333333333337</v>
      </c>
      <c r="C26" s="135" t="str">
        <f t="shared" si="0"/>
        <v>04/08/2019</v>
      </c>
      <c r="D26" s="136">
        <f>'2019 PW A P'!E29</f>
        <v>0.77083333333333337</v>
      </c>
      <c r="E26" s="119" t="str">
        <f>CONCATENATE('2019 PW A P'!G29," Practice")</f>
        <v>Pirates Practice</v>
      </c>
      <c r="F26" s="119"/>
      <c r="G26" s="119" t="str">
        <f>'2019 PW A P'!H29</f>
        <v>SSAP Diamond 3</v>
      </c>
      <c r="H26" s="119"/>
      <c r="I26" s="119"/>
      <c r="J26" s="119"/>
      <c r="K26" s="119"/>
      <c r="L26" s="119"/>
      <c r="M26" s="119" t="str">
        <f>VLOOKUP('2019 PW A P'!G29,'2019 PW A Teams'!$F$2:$G$9,2,FALSE)</f>
        <v>13UPirates2019</v>
      </c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</row>
    <row r="27" spans="1:28" x14ac:dyDescent="0.25">
      <c r="A27" s="135" t="str">
        <f>TEXT('2019 PW A P'!B30,"mm/dd/yyyy")</f>
        <v>04/08/2019</v>
      </c>
      <c r="B27" s="136">
        <f>'2019 PW A P'!D30</f>
        <v>0.77083333333333337</v>
      </c>
      <c r="C27" s="135" t="str">
        <f t="shared" si="0"/>
        <v>04/08/2019</v>
      </c>
      <c r="D27" s="136">
        <f>'2019 PW A P'!E30</f>
        <v>0.83333333333333337</v>
      </c>
      <c r="E27" s="119" t="str">
        <f>CONCATENATE('2019 PW A P'!G30," Practice")</f>
        <v>BlueJays Practice</v>
      </c>
      <c r="F27" s="119"/>
      <c r="G27" s="119" t="str">
        <f>'2019 PW A P'!H30</f>
        <v>SSAP Diamond 3</v>
      </c>
      <c r="H27" s="119"/>
      <c r="I27" s="119"/>
      <c r="J27" s="119"/>
      <c r="K27" s="119"/>
      <c r="L27" s="119"/>
      <c r="M27" s="119" t="str">
        <f>VLOOKUP('2019 PW A P'!G30,'2019 PW A Teams'!$F$2:$G$9,2,FALSE)</f>
        <v>13UBlueJays2019</v>
      </c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</row>
    <row r="28" spans="1:28" x14ac:dyDescent="0.25">
      <c r="A28" s="135" t="str">
        <f>TEXT('2019 PW A P'!B31,"mm/dd/yyyy")</f>
        <v>04/09/2019</v>
      </c>
      <c r="B28" s="136">
        <f>'2019 PW A P'!D31</f>
        <v>0.70833333333333337</v>
      </c>
      <c r="C28" s="135" t="str">
        <f t="shared" si="0"/>
        <v>04/09/2019</v>
      </c>
      <c r="D28" s="136">
        <f>'2019 PW A P'!E31</f>
        <v>0.77083333333333337</v>
      </c>
      <c r="E28" s="119" t="str">
        <f>CONCATENATE('2019 PW A P'!G31," Practice")</f>
        <v>Rays Practice</v>
      </c>
      <c r="F28" s="119"/>
      <c r="G28" s="119" t="str">
        <f>'2019 PW A P'!H31</f>
        <v>Bakerview West</v>
      </c>
      <c r="H28" s="119"/>
      <c r="I28" s="119"/>
      <c r="J28" s="119"/>
      <c r="K28" s="119"/>
      <c r="L28" s="119"/>
      <c r="M28" s="119" t="str">
        <f>VLOOKUP('2019 PW A P'!G31,'2019 PW A Teams'!$F$2:$G$9,2,FALSE)</f>
        <v>13URays2019</v>
      </c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</row>
    <row r="29" spans="1:28" x14ac:dyDescent="0.25">
      <c r="A29" s="135" t="str">
        <f>TEXT('2019 PW A P'!B32,"mm/dd/yyyy")</f>
        <v>04/09/2019</v>
      </c>
      <c r="B29" s="136">
        <f>'2019 PW A P'!D32</f>
        <v>0.70833333333333337</v>
      </c>
      <c r="C29" s="135" t="str">
        <f t="shared" si="0"/>
        <v>04/09/2019</v>
      </c>
      <c r="D29" s="136">
        <f>'2019 PW A P'!E32</f>
        <v>0.77083333333333337</v>
      </c>
      <c r="E29" s="119" t="str">
        <f>CONCATENATE('2019 PW A P'!G32," Practice")</f>
        <v>Angels Practice</v>
      </c>
      <c r="F29" s="119"/>
      <c r="G29" s="119" t="str">
        <f>'2019 PW A P'!H32</f>
        <v>SSAP Diamond 3</v>
      </c>
      <c r="H29" s="119"/>
      <c r="I29" s="119"/>
      <c r="J29" s="119"/>
      <c r="K29" s="119"/>
      <c r="L29" s="119"/>
      <c r="M29" s="119" t="str">
        <f>VLOOKUP('2019 PW A P'!G32,'2019 PW A Teams'!$F$2:$G$9,2,FALSE)</f>
        <v>13UAngels2019</v>
      </c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</row>
    <row r="30" spans="1:28" x14ac:dyDescent="0.25">
      <c r="A30" s="135" t="str">
        <f>TEXT('2019 PW A P'!B33,"mm/dd/yyyy")</f>
        <v>04/09/2019</v>
      </c>
      <c r="B30" s="136">
        <f>'2019 PW A P'!D33</f>
        <v>0.77083333333333337</v>
      </c>
      <c r="C30" s="135" t="str">
        <f t="shared" si="0"/>
        <v>04/09/2019</v>
      </c>
      <c r="D30" s="136">
        <f>'2019 PW A P'!E33</f>
        <v>0.83333333333333337</v>
      </c>
      <c r="E30" s="119" t="str">
        <f>CONCATENATE('2019 PW A P'!G33," Practice")</f>
        <v>Mariners Practice</v>
      </c>
      <c r="F30" s="119"/>
      <c r="G30" s="119" t="str">
        <f>'2019 PW A P'!H33</f>
        <v>Bakerview West</v>
      </c>
      <c r="H30" s="119"/>
      <c r="I30" s="119"/>
      <c r="J30" s="119"/>
      <c r="K30" s="119"/>
      <c r="L30" s="119"/>
      <c r="M30" s="119" t="str">
        <f>VLOOKUP('2019 PW A P'!G33,'2019 PW A Teams'!$F$2:$G$9,2,FALSE)</f>
        <v>13UMariners2019</v>
      </c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</row>
    <row r="31" spans="1:28" x14ac:dyDescent="0.25">
      <c r="A31" s="135" t="str">
        <f>TEXT('2019 PW A P'!B34,"mm/dd/yyyy")</f>
        <v>04/09/2019</v>
      </c>
      <c r="B31" s="136">
        <f>'2019 PW A P'!D34</f>
        <v>0.77083333333333337</v>
      </c>
      <c r="C31" s="135" t="str">
        <f t="shared" si="0"/>
        <v>04/09/2019</v>
      </c>
      <c r="D31" s="136">
        <f>'2019 PW A P'!E34</f>
        <v>0.83333333333333337</v>
      </c>
      <c r="E31" s="119" t="str">
        <f>CONCATENATE('2019 PW A P'!G34," Practice")</f>
        <v>Athletics Practice</v>
      </c>
      <c r="F31" s="119"/>
      <c r="G31" s="119" t="str">
        <f>'2019 PW A P'!H34</f>
        <v>SSAP Diamond 3</v>
      </c>
      <c r="H31" s="119"/>
      <c r="I31" s="119"/>
      <c r="J31" s="119"/>
      <c r="K31" s="119"/>
      <c r="L31" s="119"/>
      <c r="M31" s="119" t="str">
        <f>VLOOKUP('2019 PW A P'!G34,'2019 PW A Teams'!$F$2:$G$9,2,FALSE)</f>
        <v>13UAthletics2019</v>
      </c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</row>
    <row r="32" spans="1:28" x14ac:dyDescent="0.25">
      <c r="A32" s="135" t="str">
        <f>TEXT('2019 PW A P'!B35,"mm/dd/yyyy")</f>
        <v>04/10/2019</v>
      </c>
      <c r="B32" s="136">
        <f>'2019 PW A P'!D35</f>
        <v>0.70833333333333337</v>
      </c>
      <c r="C32" s="135" t="str">
        <f t="shared" si="0"/>
        <v>04/10/2019</v>
      </c>
      <c r="D32" s="136">
        <f>'2019 PW A P'!E35</f>
        <v>0.77083333333333337</v>
      </c>
      <c r="E32" s="119" t="str">
        <f>CONCATENATE('2019 PW A P'!G35," Practice")</f>
        <v>Pirates Practice</v>
      </c>
      <c r="F32" s="119"/>
      <c r="G32" s="119" t="str">
        <f>'2019 PW A P'!H35</f>
        <v>Bakerview West</v>
      </c>
      <c r="H32" s="119"/>
      <c r="I32" s="119"/>
      <c r="J32" s="119"/>
      <c r="K32" s="119"/>
      <c r="L32" s="119"/>
      <c r="M32" s="119" t="str">
        <f>VLOOKUP('2019 PW A P'!G35,'2019 PW A Teams'!$F$2:$G$9,2,FALSE)</f>
        <v>13UPirates2019</v>
      </c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</row>
    <row r="33" spans="1:28" x14ac:dyDescent="0.25">
      <c r="A33" s="135" t="str">
        <f>TEXT('2019 PW A P'!B36,"mm/dd/yyyy")</f>
        <v>04/10/2019</v>
      </c>
      <c r="B33" s="136">
        <f>'2019 PW A P'!D36</f>
        <v>0.70833333333333337</v>
      </c>
      <c r="C33" s="135" t="str">
        <f t="shared" si="0"/>
        <v>04/10/2019</v>
      </c>
      <c r="D33" s="136">
        <f>'2019 PW A P'!E36</f>
        <v>0.77083333333333337</v>
      </c>
      <c r="E33" s="119" t="str">
        <f>CONCATENATE('2019 PW A P'!G36," Practice")</f>
        <v>Rockies Practice</v>
      </c>
      <c r="F33" s="119"/>
      <c r="G33" s="119" t="str">
        <f>'2019 PW A P'!H36</f>
        <v>SSAP Diamond 3</v>
      </c>
      <c r="H33" s="119"/>
      <c r="I33" s="119"/>
      <c r="J33" s="119"/>
      <c r="K33" s="119"/>
      <c r="L33" s="119"/>
      <c r="M33" s="119" t="str">
        <f>VLOOKUP('2019 PW A P'!G36,'2019 PW A Teams'!$F$2:$G$9,2,FALSE)</f>
        <v>13URockies2019</v>
      </c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</row>
    <row r="34" spans="1:28" x14ac:dyDescent="0.25">
      <c r="A34" s="135" t="str">
        <f>TEXT('2019 PW A P'!B37,"mm/dd/yyyy")</f>
        <v>04/10/2019</v>
      </c>
      <c r="B34" s="136">
        <f>'2019 PW A P'!D37</f>
        <v>0.77083333333333337</v>
      </c>
      <c r="C34" s="135" t="str">
        <f t="shared" si="0"/>
        <v>04/10/2019</v>
      </c>
      <c r="D34" s="136">
        <f>'2019 PW A P'!E37</f>
        <v>0.83333333333333337</v>
      </c>
      <c r="E34" s="119" t="str">
        <f>CONCATENATE('2019 PW A P'!G37," Practice")</f>
        <v>BlueJays Practice</v>
      </c>
      <c r="F34" s="119"/>
      <c r="G34" s="119" t="str">
        <f>'2019 PW A P'!H37</f>
        <v>Bakerview West</v>
      </c>
      <c r="H34" s="119"/>
      <c r="I34" s="119"/>
      <c r="J34" s="119"/>
      <c r="K34" s="119"/>
      <c r="L34" s="119"/>
      <c r="M34" s="119" t="str">
        <f>VLOOKUP('2019 PW A P'!G37,'2019 PW A Teams'!$F$2:$G$9,2,FALSE)</f>
        <v>13UBlueJays2019</v>
      </c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</row>
    <row r="35" spans="1:28" x14ac:dyDescent="0.25">
      <c r="A35" s="135" t="str">
        <f>TEXT('2019 PW A P'!B38,"mm/dd/yyyy")</f>
        <v>04/10/2019</v>
      </c>
      <c r="B35" s="136">
        <f>'2019 PW A P'!D38</f>
        <v>0.77083333333333337</v>
      </c>
      <c r="C35" s="135" t="str">
        <f t="shared" si="0"/>
        <v>04/10/2019</v>
      </c>
      <c r="D35" s="136">
        <f>'2019 PW A P'!E38</f>
        <v>0.83333333333333337</v>
      </c>
      <c r="E35" s="119" t="str">
        <f>CONCATENATE('2019 PW A P'!G38," Practice")</f>
        <v>Mets Practice</v>
      </c>
      <c r="F35" s="119"/>
      <c r="G35" s="119" t="str">
        <f>'2019 PW A P'!H38</f>
        <v>SSAP Diamond 3</v>
      </c>
      <c r="H35" s="119"/>
      <c r="I35" s="119"/>
      <c r="J35" s="119"/>
      <c r="K35" s="119"/>
      <c r="L35" s="119"/>
      <c r="M35" s="119" t="str">
        <f>VLOOKUP('2019 PW A P'!G38,'2019 PW A Teams'!$F$2:$G$9,2,FALSE)</f>
        <v>13UMets2019</v>
      </c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</row>
    <row r="36" spans="1:28" x14ac:dyDescent="0.25">
      <c r="A36" s="135" t="str">
        <f>TEXT('2019 PW A P'!B39,"mm/dd/yyyy")</f>
        <v>04/11/2019</v>
      </c>
      <c r="B36" s="136">
        <f>'2019 PW A P'!D39</f>
        <v>0.70833333333333337</v>
      </c>
      <c r="C36" s="135" t="str">
        <f t="shared" si="0"/>
        <v>04/11/2019</v>
      </c>
      <c r="D36" s="136">
        <f>'2019 PW A P'!E39</f>
        <v>0.77083333333333337</v>
      </c>
      <c r="E36" s="119" t="str">
        <f>CONCATENATE('2019 PW A P'!G39," Practice")</f>
        <v>Rays Practice</v>
      </c>
      <c r="F36" s="119"/>
      <c r="G36" s="119" t="str">
        <f>'2019 PW A P'!H39</f>
        <v>Bakerview West</v>
      </c>
      <c r="H36" s="119"/>
      <c r="I36" s="119"/>
      <c r="J36" s="119"/>
      <c r="K36" s="119"/>
      <c r="L36" s="119"/>
      <c r="M36" s="119" t="str">
        <f>VLOOKUP('2019 PW A P'!G39,'2019 PW A Teams'!$F$2:$G$9,2,FALSE)</f>
        <v>13URays2019</v>
      </c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</row>
    <row r="37" spans="1:28" x14ac:dyDescent="0.25">
      <c r="A37" s="135" t="str">
        <f>TEXT('2019 PW A P'!B40,"mm/dd/yyyy")</f>
        <v>04/11/2019</v>
      </c>
      <c r="B37" s="136">
        <f>'2019 PW A P'!D40</f>
        <v>0.70833333333333337</v>
      </c>
      <c r="C37" s="135" t="str">
        <f t="shared" si="0"/>
        <v>04/11/2019</v>
      </c>
      <c r="D37" s="136">
        <f>'2019 PW A P'!E40</f>
        <v>0.77083333333333337</v>
      </c>
      <c r="E37" s="119" t="str">
        <f>CONCATENATE('2019 PW A P'!G40," Practice")</f>
        <v>Athletics Practice</v>
      </c>
      <c r="F37" s="119"/>
      <c r="G37" s="119" t="str">
        <f>'2019 PW A P'!H40</f>
        <v>SSAP Diamond 3</v>
      </c>
      <c r="H37" s="119"/>
      <c r="I37" s="119"/>
      <c r="J37" s="119"/>
      <c r="K37" s="119"/>
      <c r="L37" s="119"/>
      <c r="M37" s="119" t="str">
        <f>VLOOKUP('2019 PW A P'!G40,'2019 PW A Teams'!$F$2:$G$9,2,FALSE)</f>
        <v>13UAthletics2019</v>
      </c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</row>
    <row r="38" spans="1:28" x14ac:dyDescent="0.25">
      <c r="A38" s="135" t="str">
        <f>TEXT('2019 PW A P'!B41,"mm/dd/yyyy")</f>
        <v>04/11/2019</v>
      </c>
      <c r="B38" s="136">
        <f>'2019 PW A P'!D41</f>
        <v>0.77083333333333337</v>
      </c>
      <c r="C38" s="135" t="str">
        <f t="shared" si="0"/>
        <v>04/11/2019</v>
      </c>
      <c r="D38" s="136">
        <f>'2019 PW A P'!E41</f>
        <v>0.83333333333333337</v>
      </c>
      <c r="E38" s="119" t="str">
        <f>CONCATENATE('2019 PW A P'!G41," Practice")</f>
        <v>Angels Practice</v>
      </c>
      <c r="F38" s="119"/>
      <c r="G38" s="119" t="str">
        <f>'2019 PW A P'!H41</f>
        <v>Bakerview West</v>
      </c>
      <c r="H38" s="119"/>
      <c r="I38" s="119"/>
      <c r="J38" s="119"/>
      <c r="K38" s="119"/>
      <c r="L38" s="119"/>
      <c r="M38" s="119" t="str">
        <f>VLOOKUP('2019 PW A P'!G41,'2019 PW A Teams'!$F$2:$G$9,2,FALSE)</f>
        <v>13UAngels2019</v>
      </c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</row>
    <row r="39" spans="1:28" x14ac:dyDescent="0.25">
      <c r="A39" s="135" t="str">
        <f>TEXT('2019 PW A P'!B42,"mm/dd/yyyy")</f>
        <v>04/11/2019</v>
      </c>
      <c r="B39" s="136">
        <f>'2019 PW A P'!D42</f>
        <v>0.77083333333333337</v>
      </c>
      <c r="C39" s="135" t="str">
        <f t="shared" si="0"/>
        <v>04/11/2019</v>
      </c>
      <c r="D39" s="136">
        <f>'2019 PW A P'!E42</f>
        <v>0.83333333333333337</v>
      </c>
      <c r="E39" s="119" t="str">
        <f>CONCATENATE('2019 PW A P'!G42," Practice")</f>
        <v>Mariners Practice</v>
      </c>
      <c r="F39" s="119"/>
      <c r="G39" s="119" t="str">
        <f>'2019 PW A P'!H42</f>
        <v>SSAP Diamond 3</v>
      </c>
      <c r="H39" s="119"/>
      <c r="I39" s="119"/>
      <c r="J39" s="119"/>
      <c r="K39" s="119"/>
      <c r="L39" s="119"/>
      <c r="M39" s="119" t="str">
        <f>VLOOKUP('2019 PW A P'!G42,'2019 PW A Teams'!$F$2:$G$9,2,FALSE)</f>
        <v>13UMariners2019</v>
      </c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</row>
    <row r="40" spans="1:28" x14ac:dyDescent="0.25">
      <c r="A40" s="135" t="str">
        <f>TEXT('2019 PW A P'!B43,"mm/dd/yyyy")</f>
        <v>04/12/2019</v>
      </c>
      <c r="B40" s="136">
        <f>'2019 PW A P'!D43</f>
        <v>0.70833333333333337</v>
      </c>
      <c r="C40" s="135" t="str">
        <f t="shared" si="0"/>
        <v>04/12/2019</v>
      </c>
      <c r="D40" s="136">
        <f>'2019 PW A P'!E43</f>
        <v>0.77083333333333337</v>
      </c>
      <c r="E40" s="119" t="str">
        <f>CONCATENATE('2019 PW A P'!G43," Practice")</f>
        <v>Rockies Practice</v>
      </c>
      <c r="F40" s="119"/>
      <c r="G40" s="119" t="str">
        <f>'2019 PW A P'!H43</f>
        <v>SSAP Diamond 3</v>
      </c>
      <c r="H40" s="119"/>
      <c r="I40" s="119"/>
      <c r="J40" s="119"/>
      <c r="K40" s="119"/>
      <c r="L40" s="119"/>
      <c r="M40" s="119" t="str">
        <f>VLOOKUP('2019 PW A P'!G43,'2019 PW A Teams'!$F$2:$G$9,2,FALSE)</f>
        <v>13URockies2019</v>
      </c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</row>
    <row r="41" spans="1:28" x14ac:dyDescent="0.25">
      <c r="A41" s="135" t="str">
        <f>TEXT('2019 PW A P'!B44,"mm/dd/yyyy")</f>
        <v>04/12/2019</v>
      </c>
      <c r="B41" s="136">
        <f>'2019 PW A P'!D44</f>
        <v>0.77083333333333337</v>
      </c>
      <c r="C41" s="135" t="str">
        <f t="shared" si="0"/>
        <v>04/12/2019</v>
      </c>
      <c r="D41" s="136">
        <f>'2019 PW A P'!E44</f>
        <v>0.83333333333333337</v>
      </c>
      <c r="E41" s="119" t="str">
        <f>CONCATENATE('2019 PW A P'!G44," Practice")</f>
        <v>Mets Practice</v>
      </c>
      <c r="F41" s="119"/>
      <c r="G41" s="119" t="str">
        <f>'2019 PW A P'!H44</f>
        <v>SSAP Diamond 3</v>
      </c>
      <c r="H41" s="119"/>
      <c r="I41" s="119"/>
      <c r="J41" s="119"/>
      <c r="K41" s="119"/>
      <c r="L41" s="119"/>
      <c r="M41" s="119" t="str">
        <f>VLOOKUP('2019 PW A P'!G44,'2019 PW A Teams'!$F$2:$G$9,2,FALSE)</f>
        <v>13UMets2019</v>
      </c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</row>
    <row r="42" spans="1:28" x14ac:dyDescent="0.25">
      <c r="A42" s="135" t="str">
        <f>TEXT('2019 PW A P'!B45,"mm/dd/yyyy")</f>
        <v>04/15/2019</v>
      </c>
      <c r="B42" s="136">
        <f>'2019 PW A P'!D45</f>
        <v>0.70833333333333337</v>
      </c>
      <c r="C42" s="135" t="str">
        <f t="shared" si="0"/>
        <v>04/15/2019</v>
      </c>
      <c r="D42" s="136">
        <f>'2019 PW A P'!E45</f>
        <v>0.77083333333333337</v>
      </c>
      <c r="E42" s="119" t="str">
        <f>CONCATENATE('2019 PW A P'!G45," Practice")</f>
        <v>Pirates Practice</v>
      </c>
      <c r="F42" s="119"/>
      <c r="G42" s="119" t="str">
        <f>'2019 PW A P'!H45</f>
        <v>Bakerview West</v>
      </c>
      <c r="H42" s="119"/>
      <c r="I42" s="119"/>
      <c r="J42" s="119"/>
      <c r="K42" s="119"/>
      <c r="L42" s="119"/>
      <c r="M42" s="119" t="str">
        <f>VLOOKUP('2019 PW A P'!G45,'2019 PW A Teams'!$F$2:$G$9,2,FALSE)</f>
        <v>13UPirates2019</v>
      </c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</row>
    <row r="43" spans="1:28" x14ac:dyDescent="0.25">
      <c r="A43" s="135" t="str">
        <f>TEXT('2019 PW A P'!B46,"mm/dd/yyyy")</f>
        <v>04/15/2019</v>
      </c>
      <c r="B43" s="136">
        <f>'2019 PW A P'!D46</f>
        <v>0.77083333333333337</v>
      </c>
      <c r="C43" s="135" t="str">
        <f t="shared" si="0"/>
        <v>04/15/2019</v>
      </c>
      <c r="D43" s="136">
        <f>'2019 PW A P'!E46</f>
        <v>0.83333333333333337</v>
      </c>
      <c r="E43" s="119" t="str">
        <f>CONCATENATE('2019 PW A P'!G46," Practice")</f>
        <v>BlueJays Practice</v>
      </c>
      <c r="F43" s="119"/>
      <c r="G43" s="119" t="str">
        <f>'2019 PW A P'!H46</f>
        <v>Bakerview West</v>
      </c>
      <c r="H43" s="119"/>
      <c r="I43" s="119"/>
      <c r="J43" s="119"/>
      <c r="K43" s="119"/>
      <c r="L43" s="119"/>
      <c r="M43" s="119" t="str">
        <f>VLOOKUP('2019 PW A P'!G46,'2019 PW A Teams'!$F$2:$G$9,2,FALSE)</f>
        <v>13UBlueJays2019</v>
      </c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</row>
    <row r="44" spans="1:28" x14ac:dyDescent="0.25">
      <c r="A44" s="135" t="str">
        <f>TEXT('2019 PW A P'!B47,"mm/dd/yyyy")</f>
        <v>04/16/2019</v>
      </c>
      <c r="B44" s="136">
        <f>'2019 PW A P'!D47</f>
        <v>0.70833333333333337</v>
      </c>
      <c r="C44" s="135" t="str">
        <f t="shared" si="0"/>
        <v>04/16/2019</v>
      </c>
      <c r="D44" s="136">
        <f>'2019 PW A P'!E47</f>
        <v>0.77083333333333337</v>
      </c>
      <c r="E44" s="119" t="str">
        <f>CONCATENATE('2019 PW A P'!G47," Practice")</f>
        <v>Angels Practice</v>
      </c>
      <c r="F44" s="119"/>
      <c r="G44" s="119" t="str">
        <f>'2019 PW A P'!H47</f>
        <v>Bakerview West</v>
      </c>
      <c r="H44" s="119"/>
      <c r="I44" s="119"/>
      <c r="J44" s="119"/>
      <c r="K44" s="119"/>
      <c r="L44" s="119"/>
      <c r="M44" s="119" t="str">
        <f>VLOOKUP('2019 PW A P'!G47,'2019 PW A Teams'!$F$2:$G$9,2,FALSE)</f>
        <v>13UAngels2019</v>
      </c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</row>
    <row r="45" spans="1:28" x14ac:dyDescent="0.25">
      <c r="A45" s="135" t="str">
        <f>TEXT('2019 PW A P'!B48,"mm/dd/yyyy")</f>
        <v>04/16/2019</v>
      </c>
      <c r="B45" s="136">
        <f>'2019 PW A P'!D48</f>
        <v>0.77083333333333337</v>
      </c>
      <c r="C45" s="135" t="str">
        <f t="shared" si="0"/>
        <v>04/16/2019</v>
      </c>
      <c r="D45" s="136">
        <f>'2019 PW A P'!E48</f>
        <v>0.83333333333333337</v>
      </c>
      <c r="E45" s="119" t="str">
        <f>CONCATENATE('2019 PW A P'!G48," Practice")</f>
        <v>Rockies Practice</v>
      </c>
      <c r="F45" s="119"/>
      <c r="G45" s="119" t="str">
        <f>'2019 PW A P'!H48</f>
        <v>Bakerview West</v>
      </c>
      <c r="H45" s="119"/>
      <c r="I45" s="119"/>
      <c r="J45" s="119"/>
      <c r="K45" s="119"/>
      <c r="L45" s="119"/>
      <c r="M45" s="119" t="str">
        <f>VLOOKUP('2019 PW A P'!G48,'2019 PW A Teams'!$F$2:$G$9,2,FALSE)</f>
        <v>13URockies2019</v>
      </c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</row>
    <row r="46" spans="1:28" x14ac:dyDescent="0.25">
      <c r="A46" s="135" t="str">
        <f>TEXT('2019 PW A P'!B49,"mm/dd/yyyy")</f>
        <v>04/17/2019</v>
      </c>
      <c r="B46" s="136">
        <f>'2019 PW A P'!D49</f>
        <v>0.70833333333333337</v>
      </c>
      <c r="C46" s="135" t="str">
        <f t="shared" si="0"/>
        <v>04/17/2019</v>
      </c>
      <c r="D46" s="136">
        <f>'2019 PW A P'!E49</f>
        <v>0.77083333333333337</v>
      </c>
      <c r="E46" s="119" t="str">
        <f>CONCATENATE('2019 PW A P'!G49," Practice")</f>
        <v>Mets Practice</v>
      </c>
      <c r="F46" s="119"/>
      <c r="G46" s="119" t="str">
        <f>'2019 PW A P'!H49</f>
        <v>Bakerview East</v>
      </c>
      <c r="H46" s="119"/>
      <c r="I46" s="119"/>
      <c r="J46" s="119"/>
      <c r="K46" s="119"/>
      <c r="L46" s="119"/>
      <c r="M46" s="119" t="str">
        <f>VLOOKUP('2019 PW A P'!G49,'2019 PW A Teams'!$F$2:$G$9,2,FALSE)</f>
        <v>13UMets2019</v>
      </c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</row>
    <row r="47" spans="1:28" x14ac:dyDescent="0.25">
      <c r="A47" s="135" t="str">
        <f>TEXT('2019 PW A P'!B50,"mm/dd/yyyy")</f>
        <v>04/17/2019</v>
      </c>
      <c r="B47" s="136">
        <f>'2019 PW A P'!D50</f>
        <v>0.70833333333333337</v>
      </c>
      <c r="C47" s="135" t="str">
        <f t="shared" si="0"/>
        <v>04/17/2019</v>
      </c>
      <c r="D47" s="136">
        <f>'2019 PW A P'!E50</f>
        <v>0.77083333333333337</v>
      </c>
      <c r="E47" s="119" t="str">
        <f>CONCATENATE('2019 PW A P'!G50," Practice")</f>
        <v>Mariners Practice</v>
      </c>
      <c r="F47" s="119"/>
      <c r="G47" s="119" t="str">
        <f>'2019 PW A P'!H50</f>
        <v>Bakerview West</v>
      </c>
      <c r="H47" s="119"/>
      <c r="I47" s="119"/>
      <c r="J47" s="119"/>
      <c r="K47" s="119"/>
      <c r="L47" s="119"/>
      <c r="M47" s="119" t="str">
        <f>VLOOKUP('2019 PW A P'!G50,'2019 PW A Teams'!$F$2:$G$9,2,FALSE)</f>
        <v>13UMariners2019</v>
      </c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</row>
    <row r="48" spans="1:28" x14ac:dyDescent="0.25">
      <c r="A48" s="135" t="str">
        <f>TEXT('2019 PW A P'!B51,"mm/dd/yyyy")</f>
        <v>04/17/2019</v>
      </c>
      <c r="B48" s="136">
        <f>'2019 PW A P'!D51</f>
        <v>0.77083333333333337</v>
      </c>
      <c r="C48" s="135" t="str">
        <f t="shared" si="0"/>
        <v>04/17/2019</v>
      </c>
      <c r="D48" s="136">
        <f>'2019 PW A P'!E51</f>
        <v>0.83333333333333337</v>
      </c>
      <c r="E48" s="119" t="str">
        <f>CONCATENATE('2019 PW A P'!G51," Practice")</f>
        <v>Athletics Practice</v>
      </c>
      <c r="F48" s="119"/>
      <c r="G48" s="119" t="str">
        <f>'2019 PW A P'!H51</f>
        <v>SSAP Turf #3 - East</v>
      </c>
      <c r="H48" s="119"/>
      <c r="I48" s="119"/>
      <c r="J48" s="119"/>
      <c r="K48" s="119"/>
      <c r="L48" s="119"/>
      <c r="M48" s="119" t="str">
        <f>VLOOKUP('2019 PW A P'!G51,'2019 PW A Teams'!$F$2:$G$9,2,FALSE)</f>
        <v>13UAthletics2019</v>
      </c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</row>
    <row r="49" spans="1:28" x14ac:dyDescent="0.25">
      <c r="A49" s="135" t="str">
        <f>TEXT('2019 PW A P'!B52,"mm/dd/yyyy")</f>
        <v>04/17/2019</v>
      </c>
      <c r="B49" s="136">
        <f>'2019 PW A P'!D52</f>
        <v>0.77083333333333337</v>
      </c>
      <c r="C49" s="135" t="str">
        <f t="shared" si="0"/>
        <v>04/17/2019</v>
      </c>
      <c r="D49" s="136">
        <f>'2019 PW A P'!E52</f>
        <v>0.83333333333333337</v>
      </c>
      <c r="E49" s="119" t="str">
        <f>CONCATENATE('2019 PW A P'!G52," Practice")</f>
        <v>Rays Practice</v>
      </c>
      <c r="F49" s="119"/>
      <c r="G49" s="119" t="str">
        <f>'2019 PW A P'!H52</f>
        <v>Bakerview West</v>
      </c>
      <c r="H49" s="119"/>
      <c r="I49" s="119"/>
      <c r="J49" s="119"/>
      <c r="K49" s="119"/>
      <c r="L49" s="119"/>
      <c r="M49" s="119" t="str">
        <f>VLOOKUP('2019 PW A P'!G52,'2019 PW A Teams'!$F$2:$G$9,2,FALSE)</f>
        <v>13URays2019</v>
      </c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</row>
    <row r="50" spans="1:28" x14ac:dyDescent="0.25">
      <c r="A50" s="135" t="str">
        <f>TEXT('2019 PW A P'!B53,"mm/dd/yyyy")</f>
        <v>04/23/2019</v>
      </c>
      <c r="B50" s="136">
        <f>'2019 PW A P'!D53</f>
        <v>0.70833333333333337</v>
      </c>
      <c r="C50" s="135" t="str">
        <f t="shared" si="0"/>
        <v>04/23/2019</v>
      </c>
      <c r="D50" s="136">
        <f>'2019 PW A P'!E53</f>
        <v>0.77083333333333337</v>
      </c>
      <c r="E50" s="119" t="str">
        <f>CONCATENATE('2019 PW A P'!G53," Practice")</f>
        <v>Mets Practice</v>
      </c>
      <c r="F50" s="119"/>
      <c r="G50" s="119" t="str">
        <f>'2019 PW A P'!H53</f>
        <v>Bakerview West</v>
      </c>
      <c r="H50" s="119"/>
      <c r="I50" s="119"/>
      <c r="J50" s="119"/>
      <c r="K50" s="119"/>
      <c r="L50" s="119"/>
      <c r="M50" s="119" t="str">
        <f>VLOOKUP('2019 PW A P'!G53,'2019 PW A Teams'!$F$2:$G$9,2,FALSE)</f>
        <v>13UMets2019</v>
      </c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</row>
    <row r="51" spans="1:28" x14ac:dyDescent="0.25">
      <c r="A51" s="135" t="str">
        <f>TEXT('2019 PW A P'!B54,"mm/dd/yyyy")</f>
        <v>04/23/2019</v>
      </c>
      <c r="B51" s="136">
        <f>'2019 PW A P'!D54</f>
        <v>0.77083333333333337</v>
      </c>
      <c r="C51" s="135" t="str">
        <f t="shared" si="0"/>
        <v>04/23/2019</v>
      </c>
      <c r="D51" s="136">
        <f>'2019 PW A P'!E54</f>
        <v>0.83333333333333337</v>
      </c>
      <c r="E51" s="119" t="str">
        <f>CONCATENATE('2019 PW A P'!G54," Practice")</f>
        <v>BlueJays Practice</v>
      </c>
      <c r="F51" s="119"/>
      <c r="G51" s="119" t="str">
        <f>'2019 PW A P'!H54</f>
        <v>Bakerview West</v>
      </c>
      <c r="H51" s="119"/>
      <c r="I51" s="119"/>
      <c r="J51" s="119"/>
      <c r="K51" s="119"/>
      <c r="L51" s="119"/>
      <c r="M51" s="119" t="str">
        <f>VLOOKUP('2019 PW A P'!G54,'2019 PW A Teams'!$F$2:$G$9,2,FALSE)</f>
        <v>13UBlueJays2019</v>
      </c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</row>
    <row r="52" spans="1:28" x14ac:dyDescent="0.25">
      <c r="A52" s="135" t="str">
        <f>TEXT('2019 PW A P'!B55,"mm/dd/yyyy")</f>
        <v>04/24/2019</v>
      </c>
      <c r="B52" s="136">
        <f>'2019 PW A P'!D55</f>
        <v>0.70833333333333337</v>
      </c>
      <c r="C52" s="135" t="str">
        <f t="shared" si="0"/>
        <v>04/24/2019</v>
      </c>
      <c r="D52" s="136">
        <f>'2019 PW A P'!E55</f>
        <v>0.77083333333333337</v>
      </c>
      <c r="E52" s="119" t="str">
        <f>CONCATENATE('2019 PW A P'!G55," Practice")</f>
        <v>Pirates Practice</v>
      </c>
      <c r="F52" s="119"/>
      <c r="G52" s="119" t="str">
        <f>'2019 PW A P'!H55</f>
        <v>SSAP Turf #3 - East</v>
      </c>
      <c r="H52" s="119"/>
      <c r="I52" s="119"/>
      <c r="J52" s="119"/>
      <c r="K52" s="119"/>
      <c r="L52" s="119"/>
      <c r="M52" s="119" t="str">
        <f>VLOOKUP('2019 PW A P'!G55,'2019 PW A Teams'!$F$2:$G$9,2,FALSE)</f>
        <v>13UPirates2019</v>
      </c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</row>
    <row r="53" spans="1:28" x14ac:dyDescent="0.25">
      <c r="A53" s="135" t="str">
        <f>TEXT('2019 PW A P'!B56,"mm/dd/yyyy")</f>
        <v>04/24/2019</v>
      </c>
      <c r="B53" s="136">
        <f>'2019 PW A P'!D56</f>
        <v>0.70833333333333337</v>
      </c>
      <c r="C53" s="135" t="str">
        <f t="shared" si="0"/>
        <v>04/24/2019</v>
      </c>
      <c r="D53" s="136">
        <f>'2019 PW A P'!E56</f>
        <v>0.77083333333333337</v>
      </c>
      <c r="E53" s="119" t="str">
        <f>CONCATENATE('2019 PW A P'!G56," Practice")</f>
        <v>Rockies Practice</v>
      </c>
      <c r="F53" s="119"/>
      <c r="G53" s="119" t="str">
        <f>'2019 PW A P'!H56</f>
        <v>Bakerview East</v>
      </c>
      <c r="H53" s="119"/>
      <c r="I53" s="119"/>
      <c r="J53" s="119"/>
      <c r="K53" s="119"/>
      <c r="L53" s="119"/>
      <c r="M53" s="119" t="str">
        <f>VLOOKUP('2019 PW A P'!G56,'2019 PW A Teams'!$F$2:$G$9,2,FALSE)</f>
        <v>13URockies2019</v>
      </c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</row>
    <row r="54" spans="1:28" x14ac:dyDescent="0.25">
      <c r="A54" s="135" t="str">
        <f>TEXT('2019 PW A P'!B57,"mm/dd/yyyy")</f>
        <v>04/24/2019</v>
      </c>
      <c r="B54" s="136">
        <f>'2019 PW A P'!D57</f>
        <v>0.77083333333333337</v>
      </c>
      <c r="C54" s="135" t="str">
        <f t="shared" si="0"/>
        <v>04/24/2019</v>
      </c>
      <c r="D54" s="136">
        <f>'2019 PW A P'!E57</f>
        <v>0.83333333333333337</v>
      </c>
      <c r="E54" s="119" t="str">
        <f>CONCATENATE('2019 PW A P'!G57," Practice")</f>
        <v>Mariners Practice</v>
      </c>
      <c r="F54" s="119"/>
      <c r="G54" s="119" t="str">
        <f>'2019 PW A P'!H57</f>
        <v>Bakerview West</v>
      </c>
      <c r="H54" s="119"/>
      <c r="I54" s="119"/>
      <c r="J54" s="119"/>
      <c r="K54" s="119"/>
      <c r="L54" s="119"/>
      <c r="M54" s="119" t="str">
        <f>VLOOKUP('2019 PW A P'!G57,'2019 PW A Teams'!$F$2:$G$9,2,FALSE)</f>
        <v>13UMariners2019</v>
      </c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</row>
    <row r="55" spans="1:28" x14ac:dyDescent="0.25">
      <c r="A55" s="135" t="str">
        <f>TEXT('2019 PW A P'!B58,"mm/dd/yyyy")</f>
        <v>04/24/2019</v>
      </c>
      <c r="B55" s="136">
        <f>'2019 PW A P'!D58</f>
        <v>0.77083333333333337</v>
      </c>
      <c r="C55" s="135" t="str">
        <f t="shared" si="0"/>
        <v>04/24/2019</v>
      </c>
      <c r="D55" s="136">
        <f>'2019 PW A P'!E58</f>
        <v>0.83333333333333337</v>
      </c>
      <c r="E55" s="119" t="str">
        <f>CONCATENATE('2019 PW A P'!G58," Practice")</f>
        <v>Angels Practice</v>
      </c>
      <c r="F55" s="119"/>
      <c r="G55" s="119" t="str">
        <f>'2019 PW A P'!H58</f>
        <v>Bakerview East</v>
      </c>
      <c r="H55" s="119"/>
      <c r="I55" s="119"/>
      <c r="J55" s="119"/>
      <c r="K55" s="119"/>
      <c r="L55" s="119"/>
      <c r="M55" s="119" t="str">
        <f>VLOOKUP('2019 PW A P'!G58,'2019 PW A Teams'!$F$2:$G$9,2,FALSE)</f>
        <v>13UAngels2019</v>
      </c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</row>
    <row r="56" spans="1:28" x14ac:dyDescent="0.25">
      <c r="A56" s="135" t="str">
        <f>TEXT('2019 PW A P'!B59,"mm/dd/yyyy")</f>
        <v>04/24/2019</v>
      </c>
      <c r="B56" s="136">
        <f>'2019 PW A P'!D59</f>
        <v>0.77083333333333337</v>
      </c>
      <c r="C56" s="135" t="str">
        <f t="shared" si="0"/>
        <v>04/24/2019</v>
      </c>
      <c r="D56" s="136">
        <f>'2019 PW A P'!E59</f>
        <v>0.83333333333333337</v>
      </c>
      <c r="E56" s="119" t="str">
        <f>CONCATENATE('2019 PW A P'!G59," Practice")</f>
        <v>Athletics Practice</v>
      </c>
      <c r="F56" s="119"/>
      <c r="G56" s="119" t="str">
        <f>'2019 PW A P'!H59</f>
        <v>Bakerview West</v>
      </c>
      <c r="H56" s="119"/>
      <c r="I56" s="119"/>
      <c r="J56" s="119"/>
      <c r="K56" s="119"/>
      <c r="L56" s="119"/>
      <c r="M56" s="119" t="str">
        <f>VLOOKUP('2019 PW A P'!G59,'2019 PW A Teams'!$F$2:$G$9,2,FALSE)</f>
        <v>13UAthletics2019</v>
      </c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</row>
    <row r="57" spans="1:28" x14ac:dyDescent="0.25">
      <c r="A57" s="135" t="str">
        <f>TEXT('2019 PW A P'!B60,"mm/dd/yyyy")</f>
        <v>04/26/2019</v>
      </c>
      <c r="B57" s="136">
        <f>'2019 PW A P'!D60</f>
        <v>0.70833333333333337</v>
      </c>
      <c r="C57" s="135" t="str">
        <f t="shared" si="0"/>
        <v>04/26/2019</v>
      </c>
      <c r="D57" s="136">
        <f>'2019 PW A P'!E60</f>
        <v>0.77083333333333337</v>
      </c>
      <c r="E57" s="119" t="str">
        <f>CONCATENATE('2019 PW A P'!G60," Practice")</f>
        <v>Rays Practice</v>
      </c>
      <c r="F57" s="119"/>
      <c r="G57" s="119" t="str">
        <f>'2019 PW A P'!H60</f>
        <v>Bakerview West</v>
      </c>
      <c r="H57" s="119"/>
      <c r="I57" s="119"/>
      <c r="J57" s="119"/>
      <c r="K57" s="119"/>
      <c r="L57" s="119"/>
      <c r="M57" s="119" t="str">
        <f>VLOOKUP('2019 PW A P'!G60,'2019 PW A Teams'!$F$2:$G$9,2,FALSE)</f>
        <v>13URays2019</v>
      </c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</row>
    <row r="58" spans="1:28" x14ac:dyDescent="0.25">
      <c r="A58" s="135" t="str">
        <f>TEXT('2019 PW A P'!B61,"mm/dd/yyyy")</f>
        <v>04/29/2019</v>
      </c>
      <c r="B58" s="136">
        <f>'2019 PW A P'!D61</f>
        <v>0.70833333333333337</v>
      </c>
      <c r="C58" s="135" t="str">
        <f t="shared" si="0"/>
        <v>04/29/2019</v>
      </c>
      <c r="D58" s="136">
        <f>'2019 PW A P'!E61</f>
        <v>0.77083333333333337</v>
      </c>
      <c r="E58" s="119" t="str">
        <f>CONCATENATE('2019 PW A P'!G61," Practice")</f>
        <v>Pirates Practice</v>
      </c>
      <c r="F58" s="119"/>
      <c r="G58" s="119" t="str">
        <f>'2019 PW A P'!H61</f>
        <v>Bakerview West</v>
      </c>
      <c r="H58" s="119"/>
      <c r="I58" s="119"/>
      <c r="J58" s="119"/>
      <c r="K58" s="119"/>
      <c r="L58" s="119"/>
      <c r="M58" s="119" t="str">
        <f>VLOOKUP('2019 PW A P'!G61,'2019 PW A Teams'!$F$2:$G$9,2,FALSE)</f>
        <v>13UPirates2019</v>
      </c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</row>
    <row r="59" spans="1:28" x14ac:dyDescent="0.25">
      <c r="A59" s="135" t="str">
        <f>TEXT('2019 PW A P'!B62,"mm/dd/yyyy")</f>
        <v>04/29/2019</v>
      </c>
      <c r="B59" s="136">
        <f>'2019 PW A P'!D62</f>
        <v>0.77083333333333337</v>
      </c>
      <c r="C59" s="135" t="str">
        <f t="shared" si="0"/>
        <v>04/29/2019</v>
      </c>
      <c r="D59" s="136">
        <f>'2019 PW A P'!E62</f>
        <v>0.83333333333333337</v>
      </c>
      <c r="E59" s="119" t="str">
        <f>CONCATENATE('2019 PW A P'!G62," Practice")</f>
        <v>BlueJays Practice</v>
      </c>
      <c r="F59" s="119"/>
      <c r="G59" s="119" t="str">
        <f>'2019 PW A P'!H62</f>
        <v>Bakerview West</v>
      </c>
      <c r="H59" s="119"/>
      <c r="I59" s="119"/>
      <c r="J59" s="119"/>
      <c r="K59" s="119"/>
      <c r="L59" s="119"/>
      <c r="M59" s="119" t="str">
        <f>VLOOKUP('2019 PW A P'!G62,'2019 PW A Teams'!$F$2:$G$9,2,FALSE)</f>
        <v>13UBlueJays2019</v>
      </c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</row>
    <row r="60" spans="1:28" x14ac:dyDescent="0.25">
      <c r="A60" s="135" t="str">
        <f>TEXT('2019 PW A P'!B63,"mm/dd/yyyy")</f>
        <v>04/30/2019</v>
      </c>
      <c r="B60" s="136">
        <f>'2019 PW A P'!D63</f>
        <v>0.70833333333333337</v>
      </c>
      <c r="C60" s="135" t="str">
        <f t="shared" si="0"/>
        <v>04/30/2019</v>
      </c>
      <c r="D60" s="136">
        <f>'2019 PW A P'!E63</f>
        <v>0.77083333333333337</v>
      </c>
      <c r="E60" s="119" t="str">
        <f>CONCATENATE('2019 PW A P'!G63," Practice")</f>
        <v>Angels Practice</v>
      </c>
      <c r="F60" s="119"/>
      <c r="G60" s="119" t="str">
        <f>'2019 PW A P'!H63</f>
        <v>Bakerview West</v>
      </c>
      <c r="H60" s="119"/>
      <c r="I60" s="119"/>
      <c r="J60" s="119"/>
      <c r="K60" s="119"/>
      <c r="L60" s="119"/>
      <c r="M60" s="119" t="str">
        <f>VLOOKUP('2019 PW A P'!G63,'2019 PW A Teams'!$F$2:$G$9,2,FALSE)</f>
        <v>13UAngels2019</v>
      </c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</row>
    <row r="61" spans="1:28" x14ac:dyDescent="0.25">
      <c r="A61" s="135" t="str">
        <f>TEXT('2019 PW A P'!B64,"mm/dd/yyyy")</f>
        <v>04/30/2019</v>
      </c>
      <c r="B61" s="136">
        <f>'2019 PW A P'!D64</f>
        <v>0.77083333333333337</v>
      </c>
      <c r="C61" s="135" t="str">
        <f t="shared" si="0"/>
        <v>04/30/2019</v>
      </c>
      <c r="D61" s="136">
        <f>'2019 PW A P'!E64</f>
        <v>0.83333333333333337</v>
      </c>
      <c r="E61" s="119" t="str">
        <f>CONCATENATE('2019 PW A P'!G64," Practice")</f>
        <v>Rays Practice</v>
      </c>
      <c r="F61" s="119"/>
      <c r="G61" s="119" t="str">
        <f>'2019 PW A P'!H64</f>
        <v>Bakerview West</v>
      </c>
      <c r="H61" s="119"/>
      <c r="I61" s="119"/>
      <c r="J61" s="119"/>
      <c r="K61" s="119"/>
      <c r="L61" s="119"/>
      <c r="M61" s="119" t="str">
        <f>VLOOKUP('2019 PW A P'!G64,'2019 PW A Teams'!$F$2:$G$9,2,FALSE)</f>
        <v>13URays2019</v>
      </c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</row>
    <row r="62" spans="1:28" x14ac:dyDescent="0.25">
      <c r="A62" s="135" t="str">
        <f>TEXT('2019 PW A P'!B65,"mm/dd/yyyy")</f>
        <v>05/01/2019</v>
      </c>
      <c r="B62" s="136">
        <f>'2019 PW A P'!D65</f>
        <v>0.70833333333333337</v>
      </c>
      <c r="C62" s="135" t="str">
        <f t="shared" si="0"/>
        <v>05/01/2019</v>
      </c>
      <c r="D62" s="136">
        <f>'2019 PW A P'!E65</f>
        <v>0.77083333333333337</v>
      </c>
      <c r="E62" s="119" t="str">
        <f>CONCATENATE('2019 PW A P'!G65," Practice")</f>
        <v>Rockies Practice</v>
      </c>
      <c r="F62" s="119"/>
      <c r="G62" s="119" t="str">
        <f>'2019 PW A P'!H65</f>
        <v>Bakerview East</v>
      </c>
      <c r="H62" s="119"/>
      <c r="I62" s="119"/>
      <c r="J62" s="119"/>
      <c r="K62" s="119"/>
      <c r="L62" s="119"/>
      <c r="M62" s="119" t="str">
        <f>VLOOKUP('2019 PW A P'!G65,'2019 PW A Teams'!$F$2:$G$9,2,FALSE)</f>
        <v>13URockies2019</v>
      </c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</row>
    <row r="63" spans="1:28" x14ac:dyDescent="0.25">
      <c r="A63" s="135" t="str">
        <f>TEXT('2019 PW A P'!B66,"mm/dd/yyyy")</f>
        <v>05/01/2019</v>
      </c>
      <c r="B63" s="136">
        <f>'2019 PW A P'!D66</f>
        <v>0.70833333333333337</v>
      </c>
      <c r="C63" s="135" t="str">
        <f t="shared" si="0"/>
        <v>05/01/2019</v>
      </c>
      <c r="D63" s="136">
        <f>'2019 PW A P'!E66</f>
        <v>0.77083333333333337</v>
      </c>
      <c r="E63" s="119" t="str">
        <f>CONCATENATE('2019 PW A P'!G66," Practice")</f>
        <v>Athletics Practice</v>
      </c>
      <c r="F63" s="119"/>
      <c r="G63" s="119" t="str">
        <f>'2019 PW A P'!H66</f>
        <v>Bakerview West</v>
      </c>
      <c r="H63" s="119"/>
      <c r="I63" s="119"/>
      <c r="J63" s="119"/>
      <c r="K63" s="119"/>
      <c r="L63" s="119"/>
      <c r="M63" s="119" t="str">
        <f>VLOOKUP('2019 PW A P'!G66,'2019 PW A Teams'!$F$2:$G$9,2,FALSE)</f>
        <v>13UAthletics2019</v>
      </c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</row>
    <row r="64" spans="1:28" x14ac:dyDescent="0.25">
      <c r="A64" s="135" t="str">
        <f>TEXT('2019 PW A P'!B67,"mm/dd/yyyy")</f>
        <v>05/01/2019</v>
      </c>
      <c r="B64" s="136">
        <f>'2019 PW A P'!D67</f>
        <v>0.77083333333333337</v>
      </c>
      <c r="C64" s="135" t="str">
        <f t="shared" si="0"/>
        <v>05/01/2019</v>
      </c>
      <c r="D64" s="136">
        <f>'2019 PW A P'!E67</f>
        <v>0.83333333333333337</v>
      </c>
      <c r="E64" s="119" t="str">
        <f>CONCATENATE('2019 PW A P'!G67," Practice")</f>
        <v>Mets Practice</v>
      </c>
      <c r="F64" s="119"/>
      <c r="G64" s="119" t="str">
        <f>'2019 PW A P'!H67</f>
        <v>SSAP Turf #3 - East</v>
      </c>
      <c r="H64" s="119"/>
      <c r="I64" s="119"/>
      <c r="J64" s="119"/>
      <c r="K64" s="119"/>
      <c r="L64" s="119"/>
      <c r="M64" s="119" t="str">
        <f>VLOOKUP('2019 PW A P'!G67,'2019 PW A Teams'!$F$2:$G$9,2,FALSE)</f>
        <v>13UMets2019</v>
      </c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</row>
    <row r="65" spans="1:28" x14ac:dyDescent="0.25">
      <c r="A65" s="135" t="str">
        <f>TEXT('2019 PW A P'!B68,"mm/dd/yyyy")</f>
        <v>05/01/2019</v>
      </c>
      <c r="B65" s="136">
        <f>'2019 PW A P'!D68</f>
        <v>0.77083333333333337</v>
      </c>
      <c r="C65" s="135" t="str">
        <f t="shared" si="0"/>
        <v>05/01/2019</v>
      </c>
      <c r="D65" s="136">
        <f>'2019 PW A P'!E68</f>
        <v>0.83333333333333337</v>
      </c>
      <c r="E65" s="119" t="str">
        <f>CONCATENATE('2019 PW A P'!G68," Practice")</f>
        <v>Mariners Practice</v>
      </c>
      <c r="F65" s="119"/>
      <c r="G65" s="119" t="str">
        <f>'2019 PW A P'!H68</f>
        <v>Bakerview West</v>
      </c>
      <c r="H65" s="119"/>
      <c r="I65" s="119"/>
      <c r="J65" s="119"/>
      <c r="K65" s="119"/>
      <c r="L65" s="119"/>
      <c r="M65" s="119" t="str">
        <f>VLOOKUP('2019 PW A P'!G68,'2019 PW A Teams'!$F$2:$G$9,2,FALSE)</f>
        <v>13UMariners2019</v>
      </c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</row>
    <row r="66" spans="1:28" x14ac:dyDescent="0.25">
      <c r="A66" s="135" t="str">
        <f>TEXT('2019 PW A P'!B69,"mm/dd/yyyy")</f>
        <v>05/06/2019</v>
      </c>
      <c r="B66" s="136">
        <f>'2019 PW A P'!D69</f>
        <v>0.70833333333333337</v>
      </c>
      <c r="C66" s="135" t="str">
        <f t="shared" si="0"/>
        <v>05/06/2019</v>
      </c>
      <c r="D66" s="136">
        <f>'2019 PW A P'!E69</f>
        <v>0.77083333333333337</v>
      </c>
      <c r="E66" s="119" t="str">
        <f>CONCATENATE('2019 PW A P'!G69," Practice")</f>
        <v>Pirates Practice</v>
      </c>
      <c r="F66" s="119"/>
      <c r="G66" s="119" t="str">
        <f>'2019 PW A P'!H69</f>
        <v>Bakerview West</v>
      </c>
      <c r="H66" s="119"/>
      <c r="I66" s="119"/>
      <c r="J66" s="119"/>
      <c r="K66" s="119"/>
      <c r="L66" s="119"/>
      <c r="M66" s="119" t="str">
        <f>VLOOKUP('2019 PW A P'!G69,'2019 PW A Teams'!$F$2:$G$9,2,FALSE)</f>
        <v>13UPirates2019</v>
      </c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</row>
    <row r="67" spans="1:28" x14ac:dyDescent="0.25">
      <c r="A67" s="135" t="str">
        <f>TEXT('2019 PW A P'!B70,"mm/dd/yyyy")</f>
        <v>05/06/2019</v>
      </c>
      <c r="B67" s="136">
        <f>'2019 PW A P'!D70</f>
        <v>0.77083333333333337</v>
      </c>
      <c r="C67" s="135" t="str">
        <f t="shared" ref="C67:C105" si="1">A67</f>
        <v>05/06/2019</v>
      </c>
      <c r="D67" s="136">
        <f>'2019 PW A P'!E70</f>
        <v>0.83333333333333337</v>
      </c>
      <c r="E67" s="119" t="str">
        <f>CONCATENATE('2019 PW A P'!G70," Practice")</f>
        <v>BlueJays Practice</v>
      </c>
      <c r="F67" s="119"/>
      <c r="G67" s="119" t="str">
        <f>'2019 PW A P'!H70</f>
        <v>Bakerview West</v>
      </c>
      <c r="H67" s="119"/>
      <c r="I67" s="119"/>
      <c r="J67" s="119"/>
      <c r="K67" s="119"/>
      <c r="L67" s="119"/>
      <c r="M67" s="119" t="str">
        <f>VLOOKUP('2019 PW A P'!G70,'2019 PW A Teams'!$F$2:$G$9,2,FALSE)</f>
        <v>13UBlueJays2019</v>
      </c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  <c r="AA67" s="119"/>
      <c r="AB67" s="119"/>
    </row>
    <row r="68" spans="1:28" x14ac:dyDescent="0.25">
      <c r="A68" s="135" t="str">
        <f>TEXT('2019 PW A P'!B71,"mm/dd/yyyy")</f>
        <v>05/07/2019</v>
      </c>
      <c r="B68" s="136">
        <f>'2019 PW A P'!D71</f>
        <v>0.70833333333333337</v>
      </c>
      <c r="C68" s="135" t="str">
        <f t="shared" si="1"/>
        <v>05/07/2019</v>
      </c>
      <c r="D68" s="136">
        <f>'2019 PW A P'!E71</f>
        <v>0.77083333333333337</v>
      </c>
      <c r="E68" s="119" t="str">
        <f>CONCATENATE('2019 PW A P'!G71," Practice")</f>
        <v>Rockies Practice</v>
      </c>
      <c r="F68" s="119"/>
      <c r="G68" s="119" t="str">
        <f>'2019 PW A P'!H71</f>
        <v>Bakerview West</v>
      </c>
      <c r="H68" s="119"/>
      <c r="I68" s="119"/>
      <c r="J68" s="119"/>
      <c r="K68" s="119"/>
      <c r="L68" s="119"/>
      <c r="M68" s="119" t="str">
        <f>VLOOKUP('2019 PW A P'!G71,'2019 PW A Teams'!$F$2:$G$9,2,FALSE)</f>
        <v>13URockies2019</v>
      </c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</row>
    <row r="69" spans="1:28" x14ac:dyDescent="0.25">
      <c r="A69" s="135" t="str">
        <f>TEXT('2019 PW A P'!B72,"mm/dd/yyyy")</f>
        <v>05/07/2019</v>
      </c>
      <c r="B69" s="136">
        <f>'2019 PW A P'!D72</f>
        <v>0.77083333333333337</v>
      </c>
      <c r="C69" s="135" t="str">
        <f t="shared" si="1"/>
        <v>05/07/2019</v>
      </c>
      <c r="D69" s="136">
        <f>'2019 PW A P'!E72</f>
        <v>0.83333333333333337</v>
      </c>
      <c r="E69" s="119" t="str">
        <f>CONCATENATE('2019 PW A P'!G72," Practice")</f>
        <v>Rays Practice</v>
      </c>
      <c r="F69" s="119"/>
      <c r="G69" s="119" t="str">
        <f>'2019 PW A P'!H72</f>
        <v>Bakerview West</v>
      </c>
      <c r="H69" s="119"/>
      <c r="I69" s="119"/>
      <c r="J69" s="119"/>
      <c r="K69" s="119"/>
      <c r="L69" s="119"/>
      <c r="M69" s="119" t="str">
        <f>VLOOKUP('2019 PW A P'!G72,'2019 PW A Teams'!$F$2:$G$9,2,FALSE)</f>
        <v>13URays2019</v>
      </c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</row>
    <row r="70" spans="1:28" x14ac:dyDescent="0.25">
      <c r="A70" s="135" t="str">
        <f>TEXT('2019 PW A P'!B73,"mm/dd/yyyy")</f>
        <v>05/08/2019</v>
      </c>
      <c r="B70" s="136">
        <f>'2019 PW A P'!D73</f>
        <v>0.70833333333333337</v>
      </c>
      <c r="C70" s="135" t="str">
        <f t="shared" si="1"/>
        <v>05/08/2019</v>
      </c>
      <c r="D70" s="136">
        <f>'2019 PW A P'!E73</f>
        <v>0.77083333333333337</v>
      </c>
      <c r="E70" s="119" t="str">
        <f>CONCATENATE('2019 PW A P'!G73," Practice")</f>
        <v>Athletics Practice</v>
      </c>
      <c r="F70" s="119"/>
      <c r="G70" s="119" t="str">
        <f>'2019 PW A P'!H73</f>
        <v>Bakerview East</v>
      </c>
      <c r="H70" s="119"/>
      <c r="I70" s="119"/>
      <c r="J70" s="119"/>
      <c r="K70" s="119"/>
      <c r="L70" s="119"/>
      <c r="M70" s="119" t="str">
        <f>VLOOKUP('2019 PW A P'!G73,'2019 PW A Teams'!$F$2:$G$9,2,FALSE)</f>
        <v>13UAthletics2019</v>
      </c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</row>
    <row r="71" spans="1:28" x14ac:dyDescent="0.25">
      <c r="A71" s="135" t="str">
        <f>TEXT('2019 PW A P'!B74,"mm/dd/yyyy")</f>
        <v>05/08/2019</v>
      </c>
      <c r="B71" s="136">
        <f>'2019 PW A P'!D74</f>
        <v>0.70833333333333337</v>
      </c>
      <c r="C71" s="135" t="str">
        <f t="shared" si="1"/>
        <v>05/08/2019</v>
      </c>
      <c r="D71" s="136">
        <f>'2019 PW A P'!E74</f>
        <v>0.77083333333333337</v>
      </c>
      <c r="E71" s="119" t="str">
        <f>CONCATENATE('2019 PW A P'!G74," Practice")</f>
        <v>Mariners Practice</v>
      </c>
      <c r="F71" s="119"/>
      <c r="G71" s="119" t="str">
        <f>'2019 PW A P'!H74</f>
        <v>Bakerview West</v>
      </c>
      <c r="H71" s="119"/>
      <c r="I71" s="119"/>
      <c r="J71" s="119"/>
      <c r="K71" s="119"/>
      <c r="L71" s="119"/>
      <c r="M71" s="119" t="str">
        <f>VLOOKUP('2019 PW A P'!G74,'2019 PW A Teams'!$F$2:$G$9,2,FALSE)</f>
        <v>13UMariners2019</v>
      </c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</row>
    <row r="72" spans="1:28" x14ac:dyDescent="0.25">
      <c r="A72" s="135" t="str">
        <f>TEXT('2019 PW A P'!B75,"mm/dd/yyyy")</f>
        <v>05/08/2019</v>
      </c>
      <c r="B72" s="136">
        <f>'2019 PW A P'!D75</f>
        <v>0.77083333333333337</v>
      </c>
      <c r="C72" s="135" t="str">
        <f t="shared" si="1"/>
        <v>05/08/2019</v>
      </c>
      <c r="D72" s="136">
        <f>'2019 PW A P'!E75</f>
        <v>0.83333333333333337</v>
      </c>
      <c r="E72" s="119" t="str">
        <f>CONCATENATE('2019 PW A P'!G75," Practice")</f>
        <v>Angels Practice</v>
      </c>
      <c r="F72" s="119"/>
      <c r="G72" s="119" t="str">
        <f>'2019 PW A P'!H75</f>
        <v>SSAP Turf #3 - East</v>
      </c>
      <c r="H72" s="119"/>
      <c r="I72" s="119"/>
      <c r="J72" s="119"/>
      <c r="K72" s="119"/>
      <c r="L72" s="119"/>
      <c r="M72" s="119" t="str">
        <f>VLOOKUP('2019 PW A P'!G75,'2019 PW A Teams'!$F$2:$G$9,2,FALSE)</f>
        <v>13UAngels2019</v>
      </c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19"/>
      <c r="Z72" s="119"/>
      <c r="AA72" s="119"/>
      <c r="AB72" s="119"/>
    </row>
    <row r="73" spans="1:28" x14ac:dyDescent="0.25">
      <c r="A73" s="135" t="str">
        <f>TEXT('2019 PW A P'!B76,"mm/dd/yyyy")</f>
        <v>05/08/2019</v>
      </c>
      <c r="B73" s="136">
        <f>'2019 PW A P'!D76</f>
        <v>0.77083333333333337</v>
      </c>
      <c r="C73" s="135" t="str">
        <f t="shared" si="1"/>
        <v>05/08/2019</v>
      </c>
      <c r="D73" s="136">
        <f>'2019 PW A P'!E76</f>
        <v>0.83333333333333337</v>
      </c>
      <c r="E73" s="119" t="str">
        <f>CONCATENATE('2019 PW A P'!G76," Practice")</f>
        <v>Mets Practice</v>
      </c>
      <c r="F73" s="119"/>
      <c r="G73" s="119" t="str">
        <f>'2019 PW A P'!H76</f>
        <v>Bakerview West</v>
      </c>
      <c r="H73" s="119"/>
      <c r="I73" s="119"/>
      <c r="J73" s="119"/>
      <c r="K73" s="119"/>
      <c r="L73" s="119"/>
      <c r="M73" s="119" t="str">
        <f>VLOOKUP('2019 PW A P'!G76,'2019 PW A Teams'!$F$2:$G$9,2,FALSE)</f>
        <v>13UMets2019</v>
      </c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</row>
    <row r="74" spans="1:28" x14ac:dyDescent="0.25">
      <c r="A74" s="135" t="str">
        <f>TEXT('2019 PW A P'!B77,"mm/dd/yyyy")</f>
        <v>05/13/2019</v>
      </c>
      <c r="B74" s="136">
        <f>'2019 PW A P'!D77</f>
        <v>0.70833333333333337</v>
      </c>
      <c r="C74" s="135" t="str">
        <f t="shared" si="1"/>
        <v>05/13/2019</v>
      </c>
      <c r="D74" s="136">
        <f>'2019 PW A P'!E77</f>
        <v>0.77083333333333337</v>
      </c>
      <c r="E74" s="119" t="str">
        <f>CONCATENATE('2019 PW A P'!G77," Practice")</f>
        <v>Pirates Practice</v>
      </c>
      <c r="F74" s="119"/>
      <c r="G74" s="119" t="str">
        <f>'2019 PW A P'!H77</f>
        <v>Bakerview West</v>
      </c>
      <c r="H74" s="119"/>
      <c r="I74" s="119"/>
      <c r="J74" s="119"/>
      <c r="K74" s="119"/>
      <c r="L74" s="119"/>
      <c r="M74" s="119" t="str">
        <f>VLOOKUP('2019 PW A P'!G77,'2019 PW A Teams'!$F$2:$G$9,2,FALSE)</f>
        <v>13UPirates2019</v>
      </c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  <c r="AB74" s="119"/>
    </row>
    <row r="75" spans="1:28" x14ac:dyDescent="0.25">
      <c r="A75" s="135" t="str">
        <f>TEXT('2019 PW A P'!B78,"mm/dd/yyyy")</f>
        <v>05/13/2019</v>
      </c>
      <c r="B75" s="136">
        <f>'2019 PW A P'!D78</f>
        <v>0.77083333333333337</v>
      </c>
      <c r="C75" s="135" t="str">
        <f t="shared" si="1"/>
        <v>05/13/2019</v>
      </c>
      <c r="D75" s="136">
        <f>'2019 PW A P'!E78</f>
        <v>0.83333333333333337</v>
      </c>
      <c r="E75" s="119" t="str">
        <f>CONCATENATE('2019 PW A P'!G78," Practice")</f>
        <v>BlueJays Practice</v>
      </c>
      <c r="F75" s="119"/>
      <c r="G75" s="119" t="str">
        <f>'2019 PW A P'!H78</f>
        <v>Bakerview West</v>
      </c>
      <c r="H75" s="119"/>
      <c r="I75" s="119"/>
      <c r="J75" s="119"/>
      <c r="K75" s="119"/>
      <c r="L75" s="119"/>
      <c r="M75" s="119" t="str">
        <f>VLOOKUP('2019 PW A P'!G78,'2019 PW A Teams'!$F$2:$G$9,2,FALSE)</f>
        <v>13UBlueJays2019</v>
      </c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</row>
    <row r="76" spans="1:28" x14ac:dyDescent="0.25">
      <c r="A76" s="135" t="str">
        <f>TEXT('2019 PW A P'!B79,"mm/dd/yyyy")</f>
        <v>05/14/2019</v>
      </c>
      <c r="B76" s="136">
        <f>'2019 PW A P'!D79</f>
        <v>0.70833333333333337</v>
      </c>
      <c r="C76" s="135" t="str">
        <f t="shared" si="1"/>
        <v>05/14/2019</v>
      </c>
      <c r="D76" s="136">
        <f>'2019 PW A P'!E79</f>
        <v>0.77083333333333337</v>
      </c>
      <c r="E76" s="119" t="str">
        <f>CONCATENATE('2019 PW A P'!G79," Practice")</f>
        <v>Angels Practice</v>
      </c>
      <c r="F76" s="119"/>
      <c r="G76" s="119" t="str">
        <f>'2019 PW A P'!H79</f>
        <v>Bakerview West</v>
      </c>
      <c r="H76" s="119"/>
      <c r="I76" s="119"/>
      <c r="J76" s="119"/>
      <c r="K76" s="119"/>
      <c r="L76" s="119"/>
      <c r="M76" s="119" t="str">
        <f>VLOOKUP('2019 PW A P'!G79,'2019 PW A Teams'!$F$2:$G$9,2,FALSE)</f>
        <v>13UAngels2019</v>
      </c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</row>
    <row r="77" spans="1:28" x14ac:dyDescent="0.25">
      <c r="A77" s="135" t="str">
        <f>TEXT('2019 PW A P'!B80,"mm/dd/yyyy")</f>
        <v>05/14/2019</v>
      </c>
      <c r="B77" s="136">
        <f>'2019 PW A P'!D80</f>
        <v>0.77083333333333337</v>
      </c>
      <c r="C77" s="135" t="str">
        <f t="shared" si="1"/>
        <v>05/14/2019</v>
      </c>
      <c r="D77" s="136">
        <f>'2019 PW A P'!E80</f>
        <v>0.83333333333333337</v>
      </c>
      <c r="E77" s="119" t="str">
        <f>CONCATENATE('2019 PW A P'!G80," Practice")</f>
        <v>Rockies Practice</v>
      </c>
      <c r="F77" s="119"/>
      <c r="G77" s="119" t="str">
        <f>'2019 PW A P'!H80</f>
        <v>Bakerview West</v>
      </c>
      <c r="H77" s="119"/>
      <c r="I77" s="119"/>
      <c r="J77" s="119"/>
      <c r="K77" s="119"/>
      <c r="L77" s="119"/>
      <c r="M77" s="119" t="str">
        <f>VLOOKUP('2019 PW A P'!G80,'2019 PW A Teams'!$F$2:$G$9,2,FALSE)</f>
        <v>13URockies2019</v>
      </c>
      <c r="N77" s="119"/>
      <c r="O77" s="119"/>
      <c r="P77" s="119"/>
      <c r="Q77" s="119"/>
      <c r="R77" s="119"/>
      <c r="S77" s="119"/>
      <c r="T77" s="119"/>
      <c r="U77" s="119"/>
      <c r="V77" s="119"/>
      <c r="W77" s="119"/>
      <c r="X77" s="119"/>
      <c r="Y77" s="119"/>
      <c r="Z77" s="119"/>
      <c r="AA77" s="119"/>
      <c r="AB77" s="119"/>
    </row>
    <row r="78" spans="1:28" x14ac:dyDescent="0.25">
      <c r="A78" s="135" t="str">
        <f>TEXT('2019 PW A P'!B81,"mm/dd/yyyy")</f>
        <v>05/15/2019</v>
      </c>
      <c r="B78" s="136">
        <f>'2019 PW A P'!D81</f>
        <v>0.70833333333333337</v>
      </c>
      <c r="C78" s="135" t="str">
        <f t="shared" si="1"/>
        <v>05/15/2019</v>
      </c>
      <c r="D78" s="136">
        <f>'2019 PW A P'!E81</f>
        <v>0.77083333333333337</v>
      </c>
      <c r="E78" s="119" t="str">
        <f>CONCATENATE('2019 PW A P'!G81," Practice")</f>
        <v>Rays Practice</v>
      </c>
      <c r="F78" s="119"/>
      <c r="G78" s="119" t="str">
        <f>'2019 PW A P'!H81</f>
        <v>Bakerview East</v>
      </c>
      <c r="H78" s="119"/>
      <c r="I78" s="119"/>
      <c r="J78" s="119"/>
      <c r="K78" s="119"/>
      <c r="L78" s="119"/>
      <c r="M78" s="119" t="str">
        <f>VLOOKUP('2019 PW A P'!G81,'2019 PW A Teams'!$F$2:$G$9,2,FALSE)</f>
        <v>13URays2019</v>
      </c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</row>
    <row r="79" spans="1:28" x14ac:dyDescent="0.25">
      <c r="A79" s="135" t="str">
        <f>TEXT('2019 PW A P'!B82,"mm/dd/yyyy")</f>
        <v>05/15/2019</v>
      </c>
      <c r="B79" s="136">
        <f>'2019 PW A P'!D82</f>
        <v>0.70833333333333337</v>
      </c>
      <c r="C79" s="135" t="str">
        <f t="shared" si="1"/>
        <v>05/15/2019</v>
      </c>
      <c r="D79" s="136">
        <f>'2019 PW A P'!E82</f>
        <v>0.77083333333333337</v>
      </c>
      <c r="E79" s="119" t="str">
        <f>CONCATENATE('2019 PW A P'!G82," Practice")</f>
        <v>Athletics Practice</v>
      </c>
      <c r="F79" s="119"/>
      <c r="G79" s="119" t="str">
        <f>'2019 PW A P'!H82</f>
        <v>Bakerview West</v>
      </c>
      <c r="H79" s="119"/>
      <c r="I79" s="119"/>
      <c r="J79" s="119"/>
      <c r="K79" s="119"/>
      <c r="L79" s="119"/>
      <c r="M79" s="119" t="str">
        <f>VLOOKUP('2019 PW A P'!G82,'2019 PW A Teams'!$F$2:$G$9,2,FALSE)</f>
        <v>13UAthletics2019</v>
      </c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</row>
    <row r="80" spans="1:28" x14ac:dyDescent="0.25">
      <c r="A80" s="135" t="str">
        <f>TEXT('2019 PW A P'!B83,"mm/dd/yyyy")</f>
        <v>05/15/2019</v>
      </c>
      <c r="B80" s="136">
        <f>'2019 PW A P'!D83</f>
        <v>0.77083333333333337</v>
      </c>
      <c r="C80" s="135" t="str">
        <f t="shared" si="1"/>
        <v>05/15/2019</v>
      </c>
      <c r="D80" s="136">
        <f>'2019 PW A P'!E83</f>
        <v>0.83333333333333337</v>
      </c>
      <c r="E80" s="119" t="str">
        <f>CONCATENATE('2019 PW A P'!G83," Practice")</f>
        <v>Mariners Practice</v>
      </c>
      <c r="F80" s="119"/>
      <c r="G80" s="119" t="str">
        <f>'2019 PW A P'!H83</f>
        <v>SSAP Turf #3 - East</v>
      </c>
      <c r="H80" s="119"/>
      <c r="I80" s="119"/>
      <c r="J80" s="119"/>
      <c r="K80" s="119"/>
      <c r="L80" s="119"/>
      <c r="M80" s="119" t="str">
        <f>VLOOKUP('2019 PW A P'!G83,'2019 PW A Teams'!$F$2:$G$9,2,FALSE)</f>
        <v>13UMariners2019</v>
      </c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</row>
    <row r="81" spans="1:28" x14ac:dyDescent="0.25">
      <c r="A81" s="135" t="str">
        <f>TEXT('2019 PW A P'!B84,"mm/dd/yyyy")</f>
        <v>05/15/2019</v>
      </c>
      <c r="B81" s="136">
        <f>'2019 PW A P'!D84</f>
        <v>0.77083333333333337</v>
      </c>
      <c r="C81" s="135" t="str">
        <f t="shared" si="1"/>
        <v>05/15/2019</v>
      </c>
      <c r="D81" s="136">
        <f>'2019 PW A P'!E84</f>
        <v>0.83333333333333337</v>
      </c>
      <c r="E81" s="119" t="str">
        <f>CONCATENATE('2019 PW A P'!G84," Practice")</f>
        <v>Mets Practice</v>
      </c>
      <c r="F81" s="119"/>
      <c r="G81" s="119" t="str">
        <f>'2019 PW A P'!H84</f>
        <v>Bakerview West</v>
      </c>
      <c r="H81" s="119"/>
      <c r="I81" s="119"/>
      <c r="J81" s="119"/>
      <c r="K81" s="119"/>
      <c r="L81" s="119"/>
      <c r="M81" s="119" t="str">
        <f>VLOOKUP('2019 PW A P'!G84,'2019 PW A Teams'!$F$2:$G$9,2,FALSE)</f>
        <v>13UMets2019</v>
      </c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  <c r="Z81" s="119"/>
      <c r="AA81" s="119"/>
      <c r="AB81" s="119"/>
    </row>
    <row r="82" spans="1:28" x14ac:dyDescent="0.25">
      <c r="A82" s="135" t="str">
        <f>TEXT('2019 PW A P'!B85,"mm/dd/yyyy")</f>
        <v>05/21/2019</v>
      </c>
      <c r="B82" s="136">
        <f>'2019 PW A P'!D85</f>
        <v>0.70833333333333337</v>
      </c>
      <c r="C82" s="135" t="str">
        <f t="shared" si="1"/>
        <v>05/21/2019</v>
      </c>
      <c r="D82" s="136">
        <f>'2019 PW A P'!E85</f>
        <v>0.77083333333333337</v>
      </c>
      <c r="E82" s="119" t="str">
        <f>CONCATENATE('2019 PW A P'!G85," Practice")</f>
        <v>Rockies Practice</v>
      </c>
      <c r="F82" s="119"/>
      <c r="G82" s="119" t="str">
        <f>'2019 PW A P'!H85</f>
        <v>Bakerview West</v>
      </c>
      <c r="H82" s="119"/>
      <c r="I82" s="119"/>
      <c r="J82" s="119"/>
      <c r="K82" s="119"/>
      <c r="L82" s="119"/>
      <c r="M82" s="119" t="str">
        <f>VLOOKUP('2019 PW A P'!G85,'2019 PW A Teams'!$F$2:$G$9,2,FALSE)</f>
        <v>13URockies2019</v>
      </c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</row>
    <row r="83" spans="1:28" x14ac:dyDescent="0.25">
      <c r="A83" s="135" t="str">
        <f>TEXT('2019 PW A P'!B86,"mm/dd/yyyy")</f>
        <v>05/21/2019</v>
      </c>
      <c r="B83" s="136">
        <f>'2019 PW A P'!D86</f>
        <v>0.77083333333333337</v>
      </c>
      <c r="C83" s="135" t="str">
        <f t="shared" si="1"/>
        <v>05/21/2019</v>
      </c>
      <c r="D83" s="136">
        <f>'2019 PW A P'!E86</f>
        <v>0.83333333333333337</v>
      </c>
      <c r="E83" s="119" t="str">
        <f>CONCATENATE('2019 PW A P'!G86," Practice")</f>
        <v>Mets Practice</v>
      </c>
      <c r="F83" s="119"/>
      <c r="G83" s="119" t="str">
        <f>'2019 PW A P'!H86</f>
        <v>Bakerview West</v>
      </c>
      <c r="H83" s="119"/>
      <c r="I83" s="119"/>
      <c r="J83" s="119"/>
      <c r="K83" s="119"/>
      <c r="L83" s="119"/>
      <c r="M83" s="119" t="str">
        <f>VLOOKUP('2019 PW A P'!G86,'2019 PW A Teams'!$F$2:$G$9,2,FALSE)</f>
        <v>13UMets2019</v>
      </c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</row>
    <row r="84" spans="1:28" x14ac:dyDescent="0.25">
      <c r="A84" s="135" t="str">
        <f>TEXT('2019 PW A P'!B87,"mm/dd/yyyy")</f>
        <v>05/22/2019</v>
      </c>
      <c r="B84" s="136">
        <f>'2019 PW A P'!D87</f>
        <v>0.70833333333333337</v>
      </c>
      <c r="C84" s="135" t="str">
        <f t="shared" si="1"/>
        <v>05/22/2019</v>
      </c>
      <c r="D84" s="136">
        <f>'2019 PW A P'!E87</f>
        <v>0.77083333333333337</v>
      </c>
      <c r="E84" s="119" t="str">
        <f>CONCATENATE('2019 PW A P'!G87," Practice")</f>
        <v>Angels Practice</v>
      </c>
      <c r="F84" s="119"/>
      <c r="G84" s="119" t="str">
        <f>'2019 PW A P'!H87</f>
        <v>Bakerview East</v>
      </c>
      <c r="H84" s="119"/>
      <c r="I84" s="119"/>
      <c r="J84" s="119"/>
      <c r="K84" s="119"/>
      <c r="L84" s="119"/>
      <c r="M84" s="119" t="str">
        <f>VLOOKUP('2019 PW A P'!G87,'2019 PW A Teams'!$F$2:$G$9,2,FALSE)</f>
        <v>13UAngels2019</v>
      </c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</row>
    <row r="85" spans="1:28" x14ac:dyDescent="0.25">
      <c r="A85" s="135" t="str">
        <f>TEXT('2019 PW A P'!B88,"mm/dd/yyyy")</f>
        <v>05/22/2019</v>
      </c>
      <c r="B85" s="136">
        <f>'2019 PW A P'!D88</f>
        <v>0.70833333333333337</v>
      </c>
      <c r="C85" s="135" t="str">
        <f t="shared" si="1"/>
        <v>05/22/2019</v>
      </c>
      <c r="D85" s="136">
        <f>'2019 PW A P'!E88</f>
        <v>0.77083333333333337</v>
      </c>
      <c r="E85" s="119" t="str">
        <f>CONCATENATE('2019 PW A P'!G88," Practice")</f>
        <v>Athletics Practice</v>
      </c>
      <c r="F85" s="119"/>
      <c r="G85" s="119" t="str">
        <f>'2019 PW A P'!H88</f>
        <v>Bakerview West</v>
      </c>
      <c r="H85" s="119"/>
      <c r="I85" s="119"/>
      <c r="J85" s="119"/>
      <c r="K85" s="119"/>
      <c r="L85" s="119"/>
      <c r="M85" s="119" t="str">
        <f>VLOOKUP('2019 PW A P'!G88,'2019 PW A Teams'!$F$2:$G$9,2,FALSE)</f>
        <v>13UAthletics2019</v>
      </c>
      <c r="N85" s="119"/>
      <c r="O85" s="119"/>
      <c r="P85" s="119"/>
      <c r="Q85" s="119"/>
      <c r="R85" s="119"/>
      <c r="S85" s="119"/>
      <c r="T85" s="119"/>
      <c r="U85" s="119"/>
      <c r="V85" s="119"/>
      <c r="W85" s="119"/>
      <c r="X85" s="119"/>
      <c r="Y85" s="119"/>
      <c r="Z85" s="119"/>
      <c r="AA85" s="119"/>
      <c r="AB85" s="119"/>
    </row>
    <row r="86" spans="1:28" x14ac:dyDescent="0.25">
      <c r="A86" s="135" t="str">
        <f>TEXT('2019 PW A P'!B89,"mm/dd/yyyy")</f>
        <v>05/22/2019</v>
      </c>
      <c r="B86" s="136">
        <f>'2019 PW A P'!D89</f>
        <v>0.77083333333333337</v>
      </c>
      <c r="C86" s="135" t="str">
        <f t="shared" si="1"/>
        <v>05/22/2019</v>
      </c>
      <c r="D86" s="136">
        <f>'2019 PW A P'!E89</f>
        <v>0.83333333333333337</v>
      </c>
      <c r="E86" s="119" t="str">
        <f>CONCATENATE('2019 PW A P'!G89," Practice")</f>
        <v>Mariners Practice</v>
      </c>
      <c r="F86" s="119"/>
      <c r="G86" s="119" t="str">
        <f>'2019 PW A P'!H89</f>
        <v>SSAP Turf #3 - East</v>
      </c>
      <c r="H86" s="119"/>
      <c r="I86" s="119"/>
      <c r="J86" s="119"/>
      <c r="K86" s="119"/>
      <c r="L86" s="119"/>
      <c r="M86" s="119" t="str">
        <f>VLOOKUP('2019 PW A P'!G89,'2019 PW A Teams'!$F$2:$G$9,2,FALSE)</f>
        <v>13UMariners2019</v>
      </c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</row>
    <row r="87" spans="1:28" x14ac:dyDescent="0.25">
      <c r="A87" s="135" t="str">
        <f>TEXT('2019 PW A P'!B90,"mm/dd/yyyy")</f>
        <v>05/22/2019</v>
      </c>
      <c r="B87" s="136">
        <f>'2019 PW A P'!D90</f>
        <v>0.77083333333333337</v>
      </c>
      <c r="C87" s="135" t="str">
        <f t="shared" si="1"/>
        <v>05/22/2019</v>
      </c>
      <c r="D87" s="136">
        <f>'2019 PW A P'!E90</f>
        <v>0.83333333333333337</v>
      </c>
      <c r="E87" s="119" t="str">
        <f>CONCATENATE('2019 PW A P'!G90," Practice")</f>
        <v>Pirates Practice</v>
      </c>
      <c r="F87" s="119"/>
      <c r="G87" s="119" t="str">
        <f>'2019 PW A P'!H90</f>
        <v>Bakerview East</v>
      </c>
      <c r="H87" s="119"/>
      <c r="I87" s="119"/>
      <c r="J87" s="119"/>
      <c r="K87" s="119"/>
      <c r="L87" s="119"/>
      <c r="M87" s="119" t="str">
        <f>VLOOKUP('2019 PW A P'!G90,'2019 PW A Teams'!$F$2:$G$9,2,FALSE)</f>
        <v>13UPirates2019</v>
      </c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</row>
    <row r="88" spans="1:28" x14ac:dyDescent="0.25">
      <c r="A88" s="135" t="str">
        <f>TEXT('2019 PW A P'!B91,"mm/dd/yyyy")</f>
        <v>05/22/2019</v>
      </c>
      <c r="B88" s="136">
        <f>'2019 PW A P'!D91</f>
        <v>0.77083333333333337</v>
      </c>
      <c r="C88" s="135" t="str">
        <f t="shared" si="1"/>
        <v>05/22/2019</v>
      </c>
      <c r="D88" s="136">
        <f>'2019 PW A P'!E91</f>
        <v>0.83333333333333337</v>
      </c>
      <c r="E88" s="119" t="str">
        <f>CONCATENATE('2019 PW A P'!G91," Practice")</f>
        <v>Rays Practice</v>
      </c>
      <c r="F88" s="119"/>
      <c r="G88" s="119" t="str">
        <f>'2019 PW A P'!H91</f>
        <v>Bakerview West</v>
      </c>
      <c r="H88" s="119"/>
      <c r="I88" s="119"/>
      <c r="J88" s="119"/>
      <c r="K88" s="119"/>
      <c r="L88" s="119"/>
      <c r="M88" s="119" t="str">
        <f>VLOOKUP('2019 PW A P'!G91,'2019 PW A Teams'!$F$2:$G$9,2,FALSE)</f>
        <v>13URays2019</v>
      </c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19"/>
      <c r="Z88" s="119"/>
      <c r="AA88" s="119"/>
      <c r="AB88" s="119"/>
    </row>
    <row r="89" spans="1:28" x14ac:dyDescent="0.25">
      <c r="A89" s="135" t="str">
        <f>TEXT('2019 PW A P'!B92,"mm/dd/yyyy")</f>
        <v>05/24/2019</v>
      </c>
      <c r="B89" s="136">
        <f>'2019 PW A P'!D92</f>
        <v>0.77083333333333337</v>
      </c>
      <c r="C89" s="135" t="str">
        <f t="shared" si="1"/>
        <v>05/24/2019</v>
      </c>
      <c r="D89" s="136">
        <f>'2019 PW A P'!E92</f>
        <v>0.83333333333333337</v>
      </c>
      <c r="E89" s="119" t="str">
        <f>CONCATENATE('2019 PW A P'!G92," Practice")</f>
        <v>BlueJays Practice</v>
      </c>
      <c r="F89" s="119"/>
      <c r="G89" s="119" t="str">
        <f>'2019 PW A P'!H92</f>
        <v>Bakerview West</v>
      </c>
      <c r="H89" s="119"/>
      <c r="I89" s="119"/>
      <c r="J89" s="119"/>
      <c r="K89" s="119"/>
      <c r="L89" s="119"/>
      <c r="M89" s="119" t="str">
        <f>VLOOKUP('2019 PW A P'!G92,'2019 PW A Teams'!$F$2:$G$9,2,FALSE)</f>
        <v>13UBlueJays2019</v>
      </c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</row>
    <row r="90" spans="1:28" x14ac:dyDescent="0.25">
      <c r="A90" s="135" t="str">
        <f>TEXT('2019 PW A P'!B93,"mm/dd/yyyy")</f>
        <v>05/27/2019</v>
      </c>
      <c r="B90" s="136">
        <f>'2019 PW A P'!D93</f>
        <v>0.70833333333333337</v>
      </c>
      <c r="C90" s="135" t="str">
        <f t="shared" si="1"/>
        <v>05/27/2019</v>
      </c>
      <c r="D90" s="136">
        <f>'2019 PW A P'!E93</f>
        <v>0.77083333333333337</v>
      </c>
      <c r="E90" s="119" t="str">
        <f>CONCATENATE('2019 PW A P'!G93," Practice")</f>
        <v>Pirates Practice</v>
      </c>
      <c r="F90" s="119"/>
      <c r="G90" s="119" t="str">
        <f>'2019 PW A P'!H93</f>
        <v>Bakerview West</v>
      </c>
      <c r="H90" s="119"/>
      <c r="I90" s="119"/>
      <c r="J90" s="119"/>
      <c r="K90" s="119"/>
      <c r="L90" s="119"/>
      <c r="M90" s="119" t="str">
        <f>VLOOKUP('2019 PW A P'!G93,'2019 PW A Teams'!$F$2:$G$9,2,FALSE)</f>
        <v>13UPirates2019</v>
      </c>
      <c r="N90" s="119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  <c r="Z90" s="119"/>
      <c r="AA90" s="119"/>
      <c r="AB90" s="119"/>
    </row>
    <row r="91" spans="1:28" x14ac:dyDescent="0.25">
      <c r="A91" s="135" t="str">
        <f>TEXT('2019 PW A P'!B94,"mm/dd/yyyy")</f>
        <v>05/27/2019</v>
      </c>
      <c r="B91" s="136">
        <f>'2019 PW A P'!D94</f>
        <v>0.77083333333333337</v>
      </c>
      <c r="C91" s="135" t="str">
        <f t="shared" si="1"/>
        <v>05/27/2019</v>
      </c>
      <c r="D91" s="136">
        <f>'2019 PW A P'!E94</f>
        <v>0.83333333333333337</v>
      </c>
      <c r="E91" s="119" t="str">
        <f>CONCATENATE('2019 PW A P'!G94," Practice")</f>
        <v>BlueJays Practice</v>
      </c>
      <c r="F91" s="119"/>
      <c r="G91" s="119" t="str">
        <f>'2019 PW A P'!H94</f>
        <v>Bakerview West</v>
      </c>
      <c r="H91" s="119"/>
      <c r="I91" s="119"/>
      <c r="J91" s="119"/>
      <c r="K91" s="119"/>
      <c r="L91" s="119"/>
      <c r="M91" s="119" t="str">
        <f>VLOOKUP('2019 PW A P'!G94,'2019 PW A Teams'!$F$2:$G$9,2,FALSE)</f>
        <v>13UBlueJays2019</v>
      </c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</row>
    <row r="92" spans="1:28" x14ac:dyDescent="0.25">
      <c r="A92" s="135" t="str">
        <f>TEXT('2019 PW A P'!B95,"mm/dd/yyyy")</f>
        <v>05/28/2019</v>
      </c>
      <c r="B92" s="136">
        <f>'2019 PW A P'!D95</f>
        <v>0.70833333333333337</v>
      </c>
      <c r="C92" s="135" t="str">
        <f t="shared" si="1"/>
        <v>05/28/2019</v>
      </c>
      <c r="D92" s="136">
        <f>'2019 PW A P'!E95</f>
        <v>0.77083333333333337</v>
      </c>
      <c r="E92" s="119" t="str">
        <f>CONCATENATE('2019 PW A P'!G95," Practice")</f>
        <v>Angels Practice</v>
      </c>
      <c r="F92" s="119"/>
      <c r="G92" s="119" t="str">
        <f>'2019 PW A P'!H95</f>
        <v>Bakerview West</v>
      </c>
      <c r="H92" s="119"/>
      <c r="I92" s="119"/>
      <c r="J92" s="119"/>
      <c r="K92" s="119"/>
      <c r="L92" s="119"/>
      <c r="M92" s="119" t="str">
        <f>VLOOKUP('2019 PW A P'!G95,'2019 PW A Teams'!$F$2:$G$9,2,FALSE)</f>
        <v>13UAngels2019</v>
      </c>
      <c r="N92" s="119"/>
      <c r="O92" s="119"/>
      <c r="P92" s="119"/>
      <c r="Q92" s="119"/>
      <c r="R92" s="119"/>
      <c r="S92" s="119"/>
      <c r="T92" s="119"/>
      <c r="U92" s="119"/>
      <c r="V92" s="119"/>
      <c r="W92" s="119"/>
      <c r="X92" s="119"/>
      <c r="Y92" s="119"/>
      <c r="Z92" s="119"/>
      <c r="AA92" s="119"/>
      <c r="AB92" s="119"/>
    </row>
    <row r="93" spans="1:28" x14ac:dyDescent="0.25">
      <c r="A93" s="135" t="str">
        <f>TEXT('2019 PW A P'!B96,"mm/dd/yyyy")</f>
        <v>05/28/2019</v>
      </c>
      <c r="B93" s="136">
        <f>'2019 PW A P'!D96</f>
        <v>0.77083333333333337</v>
      </c>
      <c r="C93" s="135" t="str">
        <f t="shared" si="1"/>
        <v>05/28/2019</v>
      </c>
      <c r="D93" s="136">
        <f>'2019 PW A P'!E96</f>
        <v>0.83333333333333337</v>
      </c>
      <c r="E93" s="119" t="str">
        <f>CONCATENATE('2019 PW A P'!G96," Practice")</f>
        <v>Mariners Practice</v>
      </c>
      <c r="F93" s="119"/>
      <c r="G93" s="119" t="str">
        <f>'2019 PW A P'!H96</f>
        <v>Bakerview West</v>
      </c>
      <c r="H93" s="119"/>
      <c r="I93" s="119"/>
      <c r="J93" s="119"/>
      <c r="K93" s="119"/>
      <c r="L93" s="119"/>
      <c r="M93" s="119" t="str">
        <f>VLOOKUP('2019 PW A P'!G96,'2019 PW A Teams'!$F$2:$G$9,2,FALSE)</f>
        <v>13UMariners2019</v>
      </c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19"/>
      <c r="AB93" s="119"/>
    </row>
    <row r="94" spans="1:28" x14ac:dyDescent="0.25">
      <c r="A94" s="135" t="str">
        <f>TEXT('2019 PW A P'!B97,"mm/dd/yyyy")</f>
        <v>05/29/2019</v>
      </c>
      <c r="B94" s="136">
        <f>'2019 PW A P'!D97</f>
        <v>0.70833333333333337</v>
      </c>
      <c r="C94" s="135" t="str">
        <f t="shared" si="1"/>
        <v>05/29/2019</v>
      </c>
      <c r="D94" s="136">
        <f>'2019 PW A P'!E97</f>
        <v>0.77083333333333337</v>
      </c>
      <c r="E94" s="119" t="str">
        <f>CONCATENATE('2019 PW A P'!G97," Practice")</f>
        <v>Rays Practice</v>
      </c>
      <c r="F94" s="119"/>
      <c r="G94" s="119" t="str">
        <f>'2019 PW A P'!H97</f>
        <v>Bakerview East</v>
      </c>
      <c r="H94" s="119"/>
      <c r="I94" s="119"/>
      <c r="J94" s="119"/>
      <c r="K94" s="119"/>
      <c r="L94" s="119"/>
      <c r="M94" s="119" t="str">
        <f>VLOOKUP('2019 PW A P'!G97,'2019 PW A Teams'!$F$2:$G$9,2,FALSE)</f>
        <v>13URays2019</v>
      </c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</row>
    <row r="95" spans="1:28" x14ac:dyDescent="0.25">
      <c r="A95" s="135" t="str">
        <f>TEXT('2019 PW A P'!B98,"mm/dd/yyyy")</f>
        <v>05/29/2019</v>
      </c>
      <c r="B95" s="136">
        <f>'2019 PW A P'!D98</f>
        <v>0.70833333333333337</v>
      </c>
      <c r="C95" s="135" t="str">
        <f t="shared" si="1"/>
        <v>05/29/2019</v>
      </c>
      <c r="D95" s="136">
        <f>'2019 PW A P'!E98</f>
        <v>0.77083333333333337</v>
      </c>
      <c r="E95" s="119" t="str">
        <f>CONCATENATE('2019 PW A P'!G98," Practice")</f>
        <v>Rockies Practice</v>
      </c>
      <c r="F95" s="119"/>
      <c r="G95" s="119" t="str">
        <f>'2019 PW A P'!H98</f>
        <v>Bakerview West</v>
      </c>
      <c r="H95" s="119"/>
      <c r="I95" s="119"/>
      <c r="J95" s="119"/>
      <c r="K95" s="119"/>
      <c r="L95" s="119"/>
      <c r="M95" s="119" t="str">
        <f>VLOOKUP('2019 PW A P'!G98,'2019 PW A Teams'!$F$2:$G$9,2,FALSE)</f>
        <v>13URockies2019</v>
      </c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</row>
    <row r="96" spans="1:28" x14ac:dyDescent="0.25">
      <c r="A96" s="135" t="str">
        <f>TEXT('2019 PW A P'!B99,"mm/dd/yyyy")</f>
        <v>05/29/2019</v>
      </c>
      <c r="B96" s="136">
        <f>'2019 PW A P'!D99</f>
        <v>0.77083333333333337</v>
      </c>
      <c r="C96" s="135" t="str">
        <f t="shared" si="1"/>
        <v>05/29/2019</v>
      </c>
      <c r="D96" s="136">
        <f>'2019 PW A P'!E99</f>
        <v>0.83333333333333337</v>
      </c>
      <c r="E96" s="119" t="str">
        <f>CONCATENATE('2019 PW A P'!G99," Practice")</f>
        <v>Athletics Practice</v>
      </c>
      <c r="F96" s="119"/>
      <c r="G96" s="119" t="str">
        <f>'2019 PW A P'!H99</f>
        <v>SSAP Turf #3 - East</v>
      </c>
      <c r="H96" s="119"/>
      <c r="I96" s="119"/>
      <c r="J96" s="119"/>
      <c r="K96" s="119"/>
      <c r="L96" s="119"/>
      <c r="M96" s="119" t="str">
        <f>VLOOKUP('2019 PW A P'!G99,'2019 PW A Teams'!$F$2:$G$9,2,FALSE)</f>
        <v>13UAthletics2019</v>
      </c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</row>
    <row r="97" spans="1:28" x14ac:dyDescent="0.25">
      <c r="A97" s="135" t="str">
        <f>TEXT('2019 PW A P'!B100,"mm/dd/yyyy")</f>
        <v>05/29/2019</v>
      </c>
      <c r="B97" s="136">
        <f>'2019 PW A P'!D100</f>
        <v>0.77083333333333337</v>
      </c>
      <c r="C97" s="135" t="str">
        <f t="shared" si="1"/>
        <v>05/29/2019</v>
      </c>
      <c r="D97" s="136">
        <f>'2019 PW A P'!E100</f>
        <v>0.83333333333333337</v>
      </c>
      <c r="E97" s="119" t="str">
        <f>CONCATENATE('2019 PW A P'!G100," Practice")</f>
        <v>Mets Practice</v>
      </c>
      <c r="F97" s="119"/>
      <c r="G97" s="119" t="str">
        <f>'2019 PW A P'!H100</f>
        <v>Bakerview West</v>
      </c>
      <c r="H97" s="119"/>
      <c r="I97" s="119"/>
      <c r="J97" s="119"/>
      <c r="K97" s="119"/>
      <c r="L97" s="119"/>
      <c r="M97" s="119" t="str">
        <f>VLOOKUP('2019 PW A P'!G100,'2019 PW A Teams'!$F$2:$G$9,2,FALSE)</f>
        <v>13UMets2019</v>
      </c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</row>
    <row r="98" spans="1:28" x14ac:dyDescent="0.25">
      <c r="A98" s="135" t="str">
        <f>TEXT('2019 PW A P'!B101,"mm/dd/yyyy")</f>
        <v>06/03/2019</v>
      </c>
      <c r="B98" s="136">
        <f>'2019 PW A P'!D101</f>
        <v>0.70833333333333337</v>
      </c>
      <c r="C98" s="135" t="str">
        <f t="shared" si="1"/>
        <v>06/03/2019</v>
      </c>
      <c r="D98" s="136">
        <f>'2019 PW A P'!E101</f>
        <v>0.77083333333333337</v>
      </c>
      <c r="E98" s="119" t="str">
        <f>CONCATENATE('2019 PW A P'!G101," Practice")</f>
        <v>Pirates Practice</v>
      </c>
      <c r="F98" s="119"/>
      <c r="G98" s="119" t="str">
        <f>'2019 PW A P'!H101</f>
        <v>Bakerview West</v>
      </c>
      <c r="H98" s="119"/>
      <c r="I98" s="119"/>
      <c r="J98" s="119"/>
      <c r="K98" s="119"/>
      <c r="L98" s="119"/>
      <c r="M98" s="119" t="str">
        <f>VLOOKUP('2019 PW A P'!G101,'2019 PW A Teams'!$F$2:$G$9,2,FALSE)</f>
        <v>13UPirates2019</v>
      </c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</row>
    <row r="99" spans="1:28" x14ac:dyDescent="0.25">
      <c r="A99" s="135" t="str">
        <f>TEXT('2019 PW A P'!B102,"mm/dd/yyyy")</f>
        <v>06/03/2019</v>
      </c>
      <c r="B99" s="136">
        <f>'2019 PW A P'!D102</f>
        <v>0.77083333333333337</v>
      </c>
      <c r="C99" s="135" t="str">
        <f t="shared" si="1"/>
        <v>06/03/2019</v>
      </c>
      <c r="D99" s="136">
        <f>'2019 PW A P'!E102</f>
        <v>0.83333333333333337</v>
      </c>
      <c r="E99" s="119" t="str">
        <f>CONCATENATE('2019 PW A P'!G102," Practice")</f>
        <v>BlueJays Practice</v>
      </c>
      <c r="F99" s="119"/>
      <c r="G99" s="119" t="str">
        <f>'2019 PW A P'!H102</f>
        <v>Bakerview West</v>
      </c>
      <c r="H99" s="119"/>
      <c r="I99" s="119"/>
      <c r="J99" s="119"/>
      <c r="K99" s="119"/>
      <c r="L99" s="119"/>
      <c r="M99" s="119" t="str">
        <f>VLOOKUP('2019 PW A P'!G102,'2019 PW A Teams'!$F$2:$G$9,2,FALSE)</f>
        <v>13UBlueJays2019</v>
      </c>
      <c r="N99" s="119"/>
      <c r="O99" s="119"/>
      <c r="P99" s="119"/>
      <c r="Q99" s="119"/>
      <c r="R99" s="119"/>
      <c r="S99" s="119"/>
      <c r="T99" s="119"/>
      <c r="U99" s="119"/>
      <c r="V99" s="119"/>
      <c r="W99" s="119"/>
      <c r="X99" s="119"/>
      <c r="Y99" s="119"/>
      <c r="Z99" s="119"/>
      <c r="AA99" s="119"/>
      <c r="AB99" s="119"/>
    </row>
    <row r="100" spans="1:28" x14ac:dyDescent="0.25">
      <c r="A100" s="135" t="str">
        <f>TEXT('2019 PW A P'!B103,"mm/dd/yyyy")</f>
        <v>06/04/2019</v>
      </c>
      <c r="B100" s="136">
        <f>'2019 PW A P'!D103</f>
        <v>0.70833333333333337</v>
      </c>
      <c r="C100" s="135" t="str">
        <f t="shared" si="1"/>
        <v>06/04/2019</v>
      </c>
      <c r="D100" s="136">
        <f>'2019 PW A P'!E103</f>
        <v>0.77083333333333337</v>
      </c>
      <c r="E100" s="119" t="str">
        <f>CONCATENATE('2019 PW A P'!G103," Practice")</f>
        <v>Angels Practice</v>
      </c>
      <c r="F100" s="119"/>
      <c r="G100" s="119" t="str">
        <f>'2019 PW A P'!H103</f>
        <v>Bakerview West</v>
      </c>
      <c r="H100" s="119"/>
      <c r="I100" s="119"/>
      <c r="J100" s="119"/>
      <c r="K100" s="119"/>
      <c r="L100" s="119"/>
      <c r="M100" s="119" t="str">
        <f>VLOOKUP('2019 PW A P'!G103,'2019 PW A Teams'!$F$2:$G$9,2,FALSE)</f>
        <v>13UAngels2019</v>
      </c>
      <c r="N100" s="119"/>
      <c r="O100" s="119"/>
      <c r="P100" s="119"/>
      <c r="Q100" s="119"/>
      <c r="R100" s="119"/>
      <c r="S100" s="119"/>
      <c r="T100" s="119"/>
      <c r="U100" s="119"/>
      <c r="V100" s="119"/>
      <c r="W100" s="119"/>
      <c r="X100" s="119"/>
      <c r="Y100" s="119"/>
      <c r="Z100" s="119"/>
      <c r="AA100" s="119"/>
      <c r="AB100" s="119"/>
    </row>
    <row r="101" spans="1:28" x14ac:dyDescent="0.25">
      <c r="A101" s="135" t="str">
        <f>TEXT('2019 PW A P'!B104,"mm/dd/yyyy")</f>
        <v>06/04/2019</v>
      </c>
      <c r="B101" s="136">
        <f>'2019 PW A P'!D104</f>
        <v>0.77083333333333337</v>
      </c>
      <c r="C101" s="135" t="str">
        <f t="shared" si="1"/>
        <v>06/04/2019</v>
      </c>
      <c r="D101" s="136">
        <f>'2019 PW A P'!E104</f>
        <v>0.83333333333333337</v>
      </c>
      <c r="E101" s="119" t="str">
        <f>CONCATENATE('2019 PW A P'!G104," Practice")</f>
        <v>Mariners Practice</v>
      </c>
      <c r="F101" s="119"/>
      <c r="G101" s="119" t="str">
        <f>'2019 PW A P'!H104</f>
        <v>Bakerview West</v>
      </c>
      <c r="H101" s="119"/>
      <c r="I101" s="119"/>
      <c r="J101" s="119"/>
      <c r="K101" s="119"/>
      <c r="L101" s="119"/>
      <c r="M101" s="119" t="str">
        <f>VLOOKUP('2019 PW A P'!G104,'2019 PW A Teams'!$F$2:$G$9,2,FALSE)</f>
        <v>13UMariners2019</v>
      </c>
      <c r="N101" s="119"/>
      <c r="O101" s="119"/>
      <c r="P101" s="119"/>
      <c r="Q101" s="119"/>
      <c r="R101" s="119"/>
      <c r="S101" s="119"/>
      <c r="T101" s="119"/>
      <c r="U101" s="119"/>
      <c r="V101" s="119"/>
      <c r="W101" s="119"/>
      <c r="X101" s="119"/>
      <c r="Y101" s="119"/>
      <c r="Z101" s="119"/>
      <c r="AA101" s="119"/>
      <c r="AB101" s="119"/>
    </row>
    <row r="102" spans="1:28" x14ac:dyDescent="0.25">
      <c r="A102" s="135" t="str">
        <f>TEXT('2019 PW A P'!B105,"mm/dd/yyyy")</f>
        <v>06/05/2019</v>
      </c>
      <c r="B102" s="136">
        <f>'2019 PW A P'!D105</f>
        <v>0.70833333333333337</v>
      </c>
      <c r="C102" s="135" t="str">
        <f t="shared" si="1"/>
        <v>06/05/2019</v>
      </c>
      <c r="D102" s="136">
        <f>'2019 PW A P'!E105</f>
        <v>0.77083333333333337</v>
      </c>
      <c r="E102" s="119" t="str">
        <f>CONCATENATE('2019 PW A P'!G105," Practice")</f>
        <v>Athletics Practice</v>
      </c>
      <c r="F102" s="119"/>
      <c r="G102" s="119" t="str">
        <f>'2019 PW A P'!H105</f>
        <v>Bakerview East</v>
      </c>
      <c r="H102" s="119"/>
      <c r="I102" s="119"/>
      <c r="J102" s="119"/>
      <c r="K102" s="119"/>
      <c r="L102" s="119"/>
      <c r="M102" s="119" t="str">
        <f>VLOOKUP('2019 PW A P'!G105,'2019 PW A Teams'!$F$2:$G$9,2,FALSE)</f>
        <v>13UAthletics2019</v>
      </c>
      <c r="N102" s="119"/>
      <c r="O102" s="119"/>
      <c r="P102" s="119"/>
      <c r="Q102" s="119"/>
      <c r="R102" s="119"/>
      <c r="S102" s="119"/>
      <c r="T102" s="119"/>
      <c r="U102" s="119"/>
      <c r="V102" s="119"/>
      <c r="W102" s="119"/>
      <c r="X102" s="119"/>
      <c r="Y102" s="119"/>
      <c r="Z102" s="119"/>
      <c r="AA102" s="119"/>
      <c r="AB102" s="119"/>
    </row>
    <row r="103" spans="1:28" x14ac:dyDescent="0.25">
      <c r="A103" s="135" t="str">
        <f>TEXT('2019 PW A P'!B106,"mm/dd/yyyy")</f>
        <v>06/05/2019</v>
      </c>
      <c r="B103" s="136">
        <f>'2019 PW A P'!D106</f>
        <v>0.70833333333333337</v>
      </c>
      <c r="C103" s="135" t="str">
        <f t="shared" si="1"/>
        <v>06/05/2019</v>
      </c>
      <c r="D103" s="136">
        <f>'2019 PW A P'!E106</f>
        <v>0.77083333333333337</v>
      </c>
      <c r="E103" s="119" t="str">
        <f>CONCATENATE('2019 PW A P'!G106," Practice")</f>
        <v>Rockies Practice</v>
      </c>
      <c r="F103" s="119"/>
      <c r="G103" s="119" t="str">
        <f>'2019 PW A P'!H106</f>
        <v>Bakerview West</v>
      </c>
      <c r="H103" s="119"/>
      <c r="I103" s="119"/>
      <c r="J103" s="119"/>
      <c r="K103" s="119"/>
      <c r="L103" s="119"/>
      <c r="M103" s="119" t="str">
        <f>VLOOKUP('2019 PW A P'!G106,'2019 PW A Teams'!$F$2:$G$9,2,FALSE)</f>
        <v>13URockies2019</v>
      </c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</row>
    <row r="104" spans="1:28" x14ac:dyDescent="0.25">
      <c r="A104" s="135" t="str">
        <f>TEXT('2019 PW A P'!B107,"mm/dd/yyyy")</f>
        <v>06/05/2019</v>
      </c>
      <c r="B104" s="136">
        <f>'2019 PW A P'!D107</f>
        <v>0.77083333333333337</v>
      </c>
      <c r="C104" s="135" t="str">
        <f t="shared" si="1"/>
        <v>06/05/2019</v>
      </c>
      <c r="D104" s="136">
        <f>'2019 PW A P'!E107</f>
        <v>0.83333333333333337</v>
      </c>
      <c r="E104" s="119" t="str">
        <f>CONCATENATE('2019 PW A P'!G107," Practice")</f>
        <v>Rays Practice</v>
      </c>
      <c r="F104" s="119"/>
      <c r="G104" s="119" t="str">
        <f>'2019 PW A P'!H107</f>
        <v>SSAP Turf #3 - East</v>
      </c>
      <c r="H104" s="119"/>
      <c r="I104" s="119"/>
      <c r="J104" s="119"/>
      <c r="K104" s="119"/>
      <c r="L104" s="119"/>
      <c r="M104" s="119" t="str">
        <f>VLOOKUP('2019 PW A P'!G107,'2019 PW A Teams'!$F$2:$G$9,2,FALSE)</f>
        <v>13URays2019</v>
      </c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</row>
    <row r="105" spans="1:28" x14ac:dyDescent="0.25">
      <c r="A105" s="135" t="str">
        <f>TEXT('2019 PW A P'!B108,"mm/dd/yyyy")</f>
        <v>06/05/2019</v>
      </c>
      <c r="B105" s="136">
        <f>'2019 PW A P'!D108</f>
        <v>0.77083333333333337</v>
      </c>
      <c r="C105" s="135" t="str">
        <f t="shared" si="1"/>
        <v>06/05/2019</v>
      </c>
      <c r="D105" s="136">
        <f>'2019 PW A P'!E108</f>
        <v>0.83333333333333337</v>
      </c>
      <c r="E105" s="119" t="str">
        <f>CONCATENATE('2019 PW A P'!G108," Practice")</f>
        <v>Mets Practice</v>
      </c>
      <c r="F105" s="119"/>
      <c r="G105" s="119" t="str">
        <f>'2019 PW A P'!H108</f>
        <v>Bakerview West</v>
      </c>
      <c r="H105" s="119"/>
      <c r="I105" s="119"/>
      <c r="J105" s="119"/>
      <c r="K105" s="119"/>
      <c r="L105" s="119"/>
      <c r="M105" s="119" t="str">
        <f>VLOOKUP('2019 PW A P'!G108,'2019 PW A Teams'!$F$2:$G$9,2,FALSE)</f>
        <v>13UMets2019</v>
      </c>
      <c r="N105" s="119"/>
      <c r="O105" s="119"/>
      <c r="P105" s="119"/>
      <c r="Q105" s="119"/>
      <c r="R105" s="119"/>
      <c r="S105" s="119"/>
      <c r="T105" s="119"/>
      <c r="U105" s="119"/>
      <c r="V105" s="119"/>
      <c r="W105" s="119"/>
      <c r="X105" s="119"/>
      <c r="Y105" s="119"/>
      <c r="Z105" s="119"/>
      <c r="AA105" s="119"/>
      <c r="AB105" s="11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B57"/>
  <sheetViews>
    <sheetView workbookViewId="0"/>
  </sheetViews>
  <sheetFormatPr defaultRowHeight="15" x14ac:dyDescent="0.25"/>
  <cols>
    <col min="1" max="1" width="10.7109375" style="98" bestFit="1" customWidth="1"/>
    <col min="2" max="2" width="10.5703125" style="98" bestFit="1" customWidth="1"/>
    <col min="3" max="3" width="10.7109375" style="98" bestFit="1" customWidth="1"/>
    <col min="4" max="4" width="9.7109375" style="98" bestFit="1" customWidth="1"/>
    <col min="5" max="5" width="20.7109375" style="98" bestFit="1" customWidth="1"/>
    <col min="6" max="6" width="11.140625" style="98" bestFit="1" customWidth="1"/>
    <col min="7" max="7" width="19.42578125" style="98" bestFit="1" customWidth="1"/>
    <col min="8" max="8" width="12.85546875" style="98" bestFit="1" customWidth="1"/>
    <col min="9" max="9" width="15.7109375" style="98" bestFit="1" customWidth="1"/>
    <col min="10" max="10" width="13.85546875" style="98" bestFit="1" customWidth="1"/>
    <col min="11" max="11" width="11.28515625" style="98" bestFit="1" customWidth="1"/>
    <col min="12" max="12" width="4.85546875" style="98" bestFit="1" customWidth="1"/>
    <col min="13" max="13" width="16.85546875" style="98" bestFit="1" customWidth="1"/>
    <col min="14" max="14" width="18.140625" style="98" bestFit="1" customWidth="1"/>
    <col min="15" max="15" width="15.7109375" style="98" bestFit="1" customWidth="1"/>
    <col min="16" max="16" width="18.85546875" style="98" bestFit="1" customWidth="1"/>
    <col min="17" max="17" width="18.140625" style="98" bestFit="1" customWidth="1"/>
    <col min="18" max="18" width="13.28515625" style="98" bestFit="1" customWidth="1"/>
    <col min="19" max="19" width="18" style="98" bestFit="1" customWidth="1"/>
    <col min="20" max="20" width="8.85546875" style="98" bestFit="1" customWidth="1"/>
    <col min="21" max="21" width="9.140625" style="98" bestFit="1" customWidth="1"/>
    <col min="22" max="22" width="17" style="98" bestFit="1" customWidth="1"/>
    <col min="23" max="24" width="11.28515625" style="98" bestFit="1" customWidth="1"/>
    <col min="25" max="25" width="10.28515625" style="98" bestFit="1" customWidth="1"/>
    <col min="26" max="27" width="14.85546875" style="98" bestFit="1" customWidth="1"/>
    <col min="28" max="28" width="17.28515625" style="98" bestFit="1" customWidth="1"/>
    <col min="29" max="16384" width="9.140625" style="98"/>
  </cols>
  <sheetData>
    <row r="1" spans="1:28" x14ac:dyDescent="0.25">
      <c r="A1" s="61" t="s">
        <v>165</v>
      </c>
      <c r="B1" s="61" t="s">
        <v>166</v>
      </c>
      <c r="C1" s="61" t="s">
        <v>167</v>
      </c>
      <c r="D1" s="61" t="s">
        <v>168</v>
      </c>
      <c r="E1" s="61" t="s">
        <v>169</v>
      </c>
      <c r="F1" s="61" t="s">
        <v>170</v>
      </c>
      <c r="G1" s="61" t="s">
        <v>88</v>
      </c>
      <c r="H1" s="61" t="s">
        <v>171</v>
      </c>
      <c r="I1" s="61" t="s">
        <v>172</v>
      </c>
      <c r="J1" s="61" t="s">
        <v>173</v>
      </c>
      <c r="K1" s="61" t="s">
        <v>174</v>
      </c>
      <c r="L1" s="61" t="s">
        <v>175</v>
      </c>
      <c r="M1" s="61" t="s">
        <v>176</v>
      </c>
      <c r="N1" s="61" t="s">
        <v>177</v>
      </c>
      <c r="O1" s="61" t="s">
        <v>178</v>
      </c>
      <c r="P1" s="61" t="s">
        <v>179</v>
      </c>
      <c r="Q1" s="61" t="s">
        <v>180</v>
      </c>
      <c r="R1" s="61" t="s">
        <v>181</v>
      </c>
      <c r="S1" s="61" t="s">
        <v>182</v>
      </c>
      <c r="T1" s="61" t="s">
        <v>183</v>
      </c>
      <c r="U1" s="61" t="s">
        <v>184</v>
      </c>
      <c r="V1" s="61" t="s">
        <v>185</v>
      </c>
      <c r="W1" s="61" t="s">
        <v>186</v>
      </c>
      <c r="X1" s="61" t="s">
        <v>187</v>
      </c>
      <c r="Y1" s="61" t="s">
        <v>188</v>
      </c>
      <c r="Z1" s="61" t="s">
        <v>189</v>
      </c>
      <c r="AA1" s="61" t="s">
        <v>190</v>
      </c>
      <c r="AB1" s="61" t="s">
        <v>191</v>
      </c>
    </row>
    <row r="2" spans="1:28" x14ac:dyDescent="0.25">
      <c r="A2" s="135" t="str">
        <f>TEXT('2019 PW A G'!B5,"mm/dd/yyyy")</f>
        <v>04/13/2019</v>
      </c>
      <c r="B2" s="136">
        <f>'2019 PW A G'!D5</f>
        <v>0.41666666666666669</v>
      </c>
      <c r="C2" s="135" t="str">
        <f>A2</f>
        <v>04/13/2019</v>
      </c>
      <c r="D2" s="136">
        <f>'2019 PW A G'!E5</f>
        <v>0.54166666666666674</v>
      </c>
      <c r="E2" s="119" t="str">
        <f>CONCATENATE('2019 PW A G'!I5," at ",'2019 PW A G'!G5)</f>
        <v>Mets at Pirates</v>
      </c>
      <c r="F2" s="119"/>
      <c r="G2" s="119" t="str">
        <f>'2019 PW A G'!J5</f>
        <v>SSAP Diamond 3</v>
      </c>
      <c r="H2" s="119"/>
      <c r="I2" s="119"/>
      <c r="J2" s="119"/>
      <c r="K2" s="119" t="s">
        <v>89</v>
      </c>
      <c r="L2" s="119"/>
      <c r="M2" s="119" t="str">
        <f>VLOOKUP('2019 PW A G'!G5,'2019 PW A Teams'!$F$2:$G$9,2,FALSE)</f>
        <v>13UPirates2019</v>
      </c>
      <c r="N2" s="119"/>
      <c r="O2" s="119">
        <v>1</v>
      </c>
      <c r="P2" s="119" t="str">
        <f>VLOOKUP('2019 PW A G'!I5,'2019 PW A Teams'!$F$2:$G$9,2,FALSE)</f>
        <v>13UMets2019</v>
      </c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</row>
    <row r="3" spans="1:28" x14ac:dyDescent="0.25">
      <c r="A3" s="135" t="str">
        <f>TEXT('2019 PW A G'!B6,"mm/dd/yyyy")</f>
        <v>04/13/2019</v>
      </c>
      <c r="B3" s="136">
        <f>'2019 PW A G'!D6</f>
        <v>0.5625</v>
      </c>
      <c r="C3" s="135" t="str">
        <f t="shared" ref="C3:C57" si="0">A3</f>
        <v>04/13/2019</v>
      </c>
      <c r="D3" s="136">
        <f>'2019 PW A G'!E6</f>
        <v>0.6875</v>
      </c>
      <c r="E3" s="119" t="str">
        <f>CONCATENATE('2019 PW A G'!I6," at ",'2019 PW A G'!G6)</f>
        <v>BlueJays at Mariners</v>
      </c>
      <c r="F3" s="119"/>
      <c r="G3" s="119" t="str">
        <f>'2019 PW A G'!J6</f>
        <v>SSAP Diamond 3</v>
      </c>
      <c r="H3" s="119"/>
      <c r="I3" s="119"/>
      <c r="J3" s="119"/>
      <c r="K3" s="119" t="s">
        <v>89</v>
      </c>
      <c r="L3" s="119"/>
      <c r="M3" s="119" t="str">
        <f>VLOOKUP('2019 PW A G'!G6,'2019 PW A Teams'!$F$2:$G$9,2,FALSE)</f>
        <v>13UMariners2019</v>
      </c>
      <c r="N3" s="119"/>
      <c r="O3" s="119">
        <v>1</v>
      </c>
      <c r="P3" s="119" t="str">
        <f>VLOOKUP('2019 PW A G'!I6,'2019 PW A Teams'!$F$2:$G$9,2,FALSE)</f>
        <v>13UBlueJays2019</v>
      </c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</row>
    <row r="4" spans="1:28" x14ac:dyDescent="0.25">
      <c r="A4" s="135" t="str">
        <f>TEXT('2019 PW A G'!B7,"mm/dd/yyyy")</f>
        <v>04/14/2019</v>
      </c>
      <c r="B4" s="136">
        <f>'2019 PW A G'!D7</f>
        <v>0.41666666666666669</v>
      </c>
      <c r="C4" s="135" t="str">
        <f t="shared" si="0"/>
        <v>04/14/2019</v>
      </c>
      <c r="D4" s="136">
        <f>'2019 PW A G'!E7</f>
        <v>0.54166666666666674</v>
      </c>
      <c r="E4" s="119" t="str">
        <f>CONCATENATE('2019 PW A G'!I7," at ",'2019 PW A G'!G7)</f>
        <v>Rockies at Rays</v>
      </c>
      <c r="F4" s="119"/>
      <c r="G4" s="119" t="str">
        <f>'2019 PW A G'!J7</f>
        <v>SSAP Diamond 3</v>
      </c>
      <c r="H4" s="119"/>
      <c r="I4" s="119"/>
      <c r="J4" s="119"/>
      <c r="K4" s="119" t="s">
        <v>89</v>
      </c>
      <c r="L4" s="119"/>
      <c r="M4" s="119" t="str">
        <f>VLOOKUP('2019 PW A G'!G7,'2019 PW A Teams'!$F$2:$G$9,2,FALSE)</f>
        <v>13URays2019</v>
      </c>
      <c r="N4" s="119"/>
      <c r="O4" s="119">
        <v>1</v>
      </c>
      <c r="P4" s="119" t="str">
        <f>VLOOKUP('2019 PW A G'!I7,'2019 PW A Teams'!$F$2:$G$9,2,FALSE)</f>
        <v>13URockies2019</v>
      </c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</row>
    <row r="5" spans="1:28" x14ac:dyDescent="0.25">
      <c r="A5" s="135" t="str">
        <f>TEXT('2019 PW A G'!B8,"mm/dd/yyyy")</f>
        <v>04/14/2019</v>
      </c>
      <c r="B5" s="136">
        <f>'2019 PW A G'!D8</f>
        <v>0.5625</v>
      </c>
      <c r="C5" s="135" t="str">
        <f t="shared" si="0"/>
        <v>04/14/2019</v>
      </c>
      <c r="D5" s="136">
        <f>'2019 PW A G'!E8</f>
        <v>0.6875</v>
      </c>
      <c r="E5" s="119" t="str">
        <f>CONCATENATE('2019 PW A G'!I8," at ",'2019 PW A G'!G8)</f>
        <v>Angels at Athletics</v>
      </c>
      <c r="F5" s="119"/>
      <c r="G5" s="119" t="str">
        <f>'2019 PW A G'!J8</f>
        <v>SSAP Diamond 3</v>
      </c>
      <c r="H5" s="119"/>
      <c r="I5" s="119"/>
      <c r="J5" s="119"/>
      <c r="K5" s="119" t="s">
        <v>89</v>
      </c>
      <c r="L5" s="119"/>
      <c r="M5" s="119" t="str">
        <f>VLOOKUP('2019 PW A G'!G8,'2019 PW A Teams'!$F$2:$G$9,2,FALSE)</f>
        <v>13UAthletics2019</v>
      </c>
      <c r="N5" s="119"/>
      <c r="O5" s="119">
        <v>1</v>
      </c>
      <c r="P5" s="119" t="str">
        <f>VLOOKUP('2019 PW A G'!I8,'2019 PW A Teams'!$F$2:$G$9,2,FALSE)</f>
        <v>13UAngels2019</v>
      </c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</row>
    <row r="6" spans="1:28" x14ac:dyDescent="0.25">
      <c r="A6" s="135" t="str">
        <f>TEXT('2019 PW A G'!B9,"mm/dd/yyyy")</f>
        <v>04/15/2019</v>
      </c>
      <c r="B6" s="136">
        <f>'2019 PW A G'!D9</f>
        <v>0.72916666666666663</v>
      </c>
      <c r="C6" s="135" t="str">
        <f t="shared" si="0"/>
        <v>04/15/2019</v>
      </c>
      <c r="D6" s="136">
        <f>'2019 PW A G'!E9</f>
        <v>0.85416666666666663</v>
      </c>
      <c r="E6" s="119" t="str">
        <f>CONCATENATE('2019 PW A G'!I9," at ",'2019 PW A G'!G9)</f>
        <v>Mets at Mariners</v>
      </c>
      <c r="F6" s="119"/>
      <c r="G6" s="119" t="str">
        <f>'2019 PW A G'!J9</f>
        <v>SSAP Diamond 3</v>
      </c>
      <c r="H6" s="119"/>
      <c r="I6" s="119"/>
      <c r="J6" s="119"/>
      <c r="K6" s="119" t="s">
        <v>89</v>
      </c>
      <c r="L6" s="119"/>
      <c r="M6" s="119" t="str">
        <f>VLOOKUP('2019 PW A G'!G9,'2019 PW A Teams'!$F$2:$G$9,2,FALSE)</f>
        <v>13UMariners2019</v>
      </c>
      <c r="N6" s="119"/>
      <c r="O6" s="119">
        <v>1</v>
      </c>
      <c r="P6" s="119" t="str">
        <f>VLOOKUP('2019 PW A G'!I9,'2019 PW A Teams'!$F$2:$G$9,2,FALSE)</f>
        <v>13UMets2019</v>
      </c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</row>
    <row r="7" spans="1:28" x14ac:dyDescent="0.25">
      <c r="A7" s="135" t="str">
        <f>TEXT('2019 PW A G'!B10,"mm/dd/yyyy")</f>
        <v>04/16/2019</v>
      </c>
      <c r="B7" s="136">
        <f>'2019 PW A G'!D10</f>
        <v>0.72916666666666663</v>
      </c>
      <c r="C7" s="135" t="str">
        <f t="shared" si="0"/>
        <v>04/16/2019</v>
      </c>
      <c r="D7" s="136">
        <f>'2019 PW A G'!E10</f>
        <v>0.85416666666666663</v>
      </c>
      <c r="E7" s="119" t="str">
        <f>CONCATENATE('2019 PW A G'!I10," at ",'2019 PW A G'!G10)</f>
        <v>Pirates at BlueJays</v>
      </c>
      <c r="F7" s="119"/>
      <c r="G7" s="119" t="str">
        <f>'2019 PW A G'!J10</f>
        <v>SSAP Diamond 3</v>
      </c>
      <c r="H7" s="119"/>
      <c r="I7" s="119"/>
      <c r="J7" s="119"/>
      <c r="K7" s="119" t="s">
        <v>89</v>
      </c>
      <c r="L7" s="119"/>
      <c r="M7" s="119" t="str">
        <f>VLOOKUP('2019 PW A G'!G10,'2019 PW A Teams'!$F$2:$G$9,2,FALSE)</f>
        <v>13UBlueJays2019</v>
      </c>
      <c r="N7" s="119"/>
      <c r="O7" s="119">
        <v>1</v>
      </c>
      <c r="P7" s="119" t="str">
        <f>VLOOKUP('2019 PW A G'!I10,'2019 PW A Teams'!$F$2:$G$9,2,FALSE)</f>
        <v>13UPirates2019</v>
      </c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</row>
    <row r="8" spans="1:28" x14ac:dyDescent="0.25">
      <c r="A8" s="135" t="str">
        <f>TEXT('2019 PW A G'!B11,"mm/dd/yyyy")</f>
        <v>04/17/2019</v>
      </c>
      <c r="B8" s="136">
        <f>'2019 PW A G'!D11</f>
        <v>0.72916666666666663</v>
      </c>
      <c r="C8" s="135" t="str">
        <f t="shared" si="0"/>
        <v>04/17/2019</v>
      </c>
      <c r="D8" s="136">
        <f>'2019 PW A G'!E11</f>
        <v>0.85416666666666663</v>
      </c>
      <c r="E8" s="119" t="str">
        <f>CONCATENATE('2019 PW A G'!I11," at ",'2019 PW A G'!G11)</f>
        <v>Rockies at Angels</v>
      </c>
      <c r="F8" s="119"/>
      <c r="G8" s="119" t="str">
        <f>'2019 PW A G'!J11</f>
        <v>SSAP Diamond 3</v>
      </c>
      <c r="H8" s="119"/>
      <c r="I8" s="119"/>
      <c r="J8" s="119"/>
      <c r="K8" s="119" t="s">
        <v>89</v>
      </c>
      <c r="L8" s="119"/>
      <c r="M8" s="119" t="str">
        <f>VLOOKUP('2019 PW A G'!G11,'2019 PW A Teams'!$F$2:$G$9,2,FALSE)</f>
        <v>13UAngels2019</v>
      </c>
      <c r="N8" s="119"/>
      <c r="O8" s="119">
        <v>1</v>
      </c>
      <c r="P8" s="119" t="str">
        <f>VLOOKUP('2019 PW A G'!I11,'2019 PW A Teams'!$F$2:$G$9,2,FALSE)</f>
        <v>13URockies2019</v>
      </c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</row>
    <row r="9" spans="1:28" x14ac:dyDescent="0.25">
      <c r="A9" s="135" t="str">
        <f>TEXT('2019 PW A G'!B12,"mm/dd/yyyy")</f>
        <v>04/18/2019</v>
      </c>
      <c r="B9" s="136">
        <f>'2019 PW A G'!D12</f>
        <v>0.72916666666666663</v>
      </c>
      <c r="C9" s="135" t="str">
        <f t="shared" si="0"/>
        <v>04/18/2019</v>
      </c>
      <c r="D9" s="136">
        <f>'2019 PW A G'!E12</f>
        <v>0.85416666666666663</v>
      </c>
      <c r="E9" s="119" t="str">
        <f>CONCATENATE('2019 PW A G'!I12," at ",'2019 PW A G'!G12)</f>
        <v>Rays at Athletics</v>
      </c>
      <c r="F9" s="119"/>
      <c r="G9" s="119" t="str">
        <f>'2019 PW A G'!J12</f>
        <v>SSAP Diamond 3</v>
      </c>
      <c r="H9" s="119"/>
      <c r="I9" s="119"/>
      <c r="J9" s="119"/>
      <c r="K9" s="119" t="s">
        <v>89</v>
      </c>
      <c r="L9" s="119"/>
      <c r="M9" s="119" t="str">
        <f>VLOOKUP('2019 PW A G'!G12,'2019 PW A Teams'!$F$2:$G$9,2,FALSE)</f>
        <v>13UAthletics2019</v>
      </c>
      <c r="N9" s="119"/>
      <c r="O9" s="119">
        <v>1</v>
      </c>
      <c r="P9" s="119" t="str">
        <f>VLOOKUP('2019 PW A G'!I12,'2019 PW A Teams'!$F$2:$G$9,2,FALSE)</f>
        <v>13URays2019</v>
      </c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</row>
    <row r="10" spans="1:28" x14ac:dyDescent="0.25">
      <c r="A10" s="135" t="str">
        <f>TEXT('2019 PW A G'!B13,"mm/dd/yyyy")</f>
        <v>04/23/2019</v>
      </c>
      <c r="B10" s="136">
        <f>'2019 PW A G'!D13</f>
        <v>0.72916666666666663</v>
      </c>
      <c r="C10" s="135" t="str">
        <f t="shared" si="0"/>
        <v>04/23/2019</v>
      </c>
      <c r="D10" s="136">
        <f>'2019 PW A G'!E13</f>
        <v>0.85416666666666663</v>
      </c>
      <c r="E10" s="119" t="str">
        <f>CONCATENATE('2019 PW A G'!I13," at ",'2019 PW A G'!G13)</f>
        <v>Mariners at Pirates</v>
      </c>
      <c r="F10" s="119"/>
      <c r="G10" s="119" t="str">
        <f>'2019 PW A G'!J13</f>
        <v>SSAP Diamond 3</v>
      </c>
      <c r="H10" s="119"/>
      <c r="I10" s="119"/>
      <c r="J10" s="119"/>
      <c r="K10" s="119" t="s">
        <v>89</v>
      </c>
      <c r="L10" s="119"/>
      <c r="M10" s="119" t="str">
        <f>VLOOKUP('2019 PW A G'!G13,'2019 PW A Teams'!$F$2:$G$9,2,FALSE)</f>
        <v>13UPirates2019</v>
      </c>
      <c r="N10" s="119"/>
      <c r="O10" s="119">
        <v>1</v>
      </c>
      <c r="P10" s="119" t="str">
        <f>VLOOKUP('2019 PW A G'!I13,'2019 PW A Teams'!$F$2:$G$9,2,FALSE)</f>
        <v>13UMariners2019</v>
      </c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</row>
    <row r="11" spans="1:28" x14ac:dyDescent="0.25">
      <c r="A11" s="135" t="str">
        <f>TEXT('2019 PW A G'!B14,"mm/dd/yyyy")</f>
        <v>04/24/2019</v>
      </c>
      <c r="B11" s="136">
        <f>'2019 PW A G'!D14</f>
        <v>0.72916666666666663</v>
      </c>
      <c r="C11" s="135" t="str">
        <f t="shared" si="0"/>
        <v>04/24/2019</v>
      </c>
      <c r="D11" s="136">
        <f>'2019 PW A G'!E14</f>
        <v>0.85416666666666663</v>
      </c>
      <c r="E11" s="119" t="str">
        <f>CONCATENATE('2019 PW A G'!I14," at ",'2019 PW A G'!G14)</f>
        <v>BlueJays at Mets</v>
      </c>
      <c r="F11" s="119"/>
      <c r="G11" s="119" t="str">
        <f>'2019 PW A G'!J14</f>
        <v>SSAP Diamond 3</v>
      </c>
      <c r="H11" s="119"/>
      <c r="I11" s="119"/>
      <c r="J11" s="119"/>
      <c r="K11" s="119" t="s">
        <v>89</v>
      </c>
      <c r="L11" s="119"/>
      <c r="M11" s="119" t="str">
        <f>VLOOKUP('2019 PW A G'!G14,'2019 PW A Teams'!$F$2:$G$9,2,FALSE)</f>
        <v>13UMets2019</v>
      </c>
      <c r="N11" s="119"/>
      <c r="O11" s="119">
        <v>1</v>
      </c>
      <c r="P11" s="119" t="str">
        <f>VLOOKUP('2019 PW A G'!I14,'2019 PW A Teams'!$F$2:$G$9,2,FALSE)</f>
        <v>13UBlueJays2019</v>
      </c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</row>
    <row r="12" spans="1:28" x14ac:dyDescent="0.25">
      <c r="A12" s="135" t="str">
        <f>TEXT('2019 PW A G'!B15,"mm/dd/yyyy")</f>
        <v>04/25/2019</v>
      </c>
      <c r="B12" s="136">
        <f>'2019 PW A G'!D15</f>
        <v>0.72916666666666663</v>
      </c>
      <c r="C12" s="135" t="str">
        <f t="shared" si="0"/>
        <v>04/25/2019</v>
      </c>
      <c r="D12" s="136">
        <f>'2019 PW A G'!E15</f>
        <v>0.85416666666666663</v>
      </c>
      <c r="E12" s="119" t="str">
        <f>CONCATENATE('2019 PW A G'!I15," at ",'2019 PW A G'!G15)</f>
        <v>Rays at Rockies</v>
      </c>
      <c r="F12" s="119"/>
      <c r="G12" s="119" t="str">
        <f>'2019 PW A G'!J15</f>
        <v>SSAP Diamond 3</v>
      </c>
      <c r="H12" s="119"/>
      <c r="I12" s="119"/>
      <c r="J12" s="119"/>
      <c r="K12" s="119" t="s">
        <v>89</v>
      </c>
      <c r="L12" s="119"/>
      <c r="M12" s="119" t="str">
        <f>VLOOKUP('2019 PW A G'!G15,'2019 PW A Teams'!$F$2:$G$9,2,FALSE)</f>
        <v>13URockies2019</v>
      </c>
      <c r="N12" s="119"/>
      <c r="O12" s="119">
        <v>1</v>
      </c>
      <c r="P12" s="119" t="str">
        <f>VLOOKUP('2019 PW A G'!I15,'2019 PW A Teams'!$F$2:$G$9,2,FALSE)</f>
        <v>13URays2019</v>
      </c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</row>
    <row r="13" spans="1:28" x14ac:dyDescent="0.25">
      <c r="A13" s="135" t="str">
        <f>TEXT('2019 PW A G'!B16,"mm/dd/yyyy")</f>
        <v>04/26/2019</v>
      </c>
      <c r="B13" s="136">
        <f>'2019 PW A G'!D16</f>
        <v>0.72916666666666663</v>
      </c>
      <c r="C13" s="135" t="str">
        <f t="shared" si="0"/>
        <v>04/26/2019</v>
      </c>
      <c r="D13" s="136">
        <f>'2019 PW A G'!E16</f>
        <v>0.85416666666666663</v>
      </c>
      <c r="E13" s="119" t="str">
        <f>CONCATENATE('2019 PW A G'!I16," at ",'2019 PW A G'!G16)</f>
        <v>Athletics at Angels</v>
      </c>
      <c r="F13" s="119"/>
      <c r="G13" s="119" t="str">
        <f>'2019 PW A G'!J16</f>
        <v>SSAP Diamond 3</v>
      </c>
      <c r="H13" s="119"/>
      <c r="I13" s="119"/>
      <c r="J13" s="119"/>
      <c r="K13" s="119" t="s">
        <v>89</v>
      </c>
      <c r="L13" s="119"/>
      <c r="M13" s="119" t="str">
        <f>VLOOKUP('2019 PW A G'!G16,'2019 PW A Teams'!$F$2:$G$9,2,FALSE)</f>
        <v>13UAngels2019</v>
      </c>
      <c r="N13" s="119"/>
      <c r="O13" s="119">
        <v>1</v>
      </c>
      <c r="P13" s="119" t="str">
        <f>VLOOKUP('2019 PW A G'!I16,'2019 PW A Teams'!$F$2:$G$9,2,FALSE)</f>
        <v>13UAthletics2019</v>
      </c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</row>
    <row r="14" spans="1:28" x14ac:dyDescent="0.25">
      <c r="A14" s="135" t="str">
        <f>TEXT('2019 PW A G'!B17,"mm/dd/yyyy")</f>
        <v>04/27/2019</v>
      </c>
      <c r="B14" s="136">
        <f>'2019 PW A G'!D17</f>
        <v>0.41666666666666669</v>
      </c>
      <c r="C14" s="135" t="str">
        <f t="shared" si="0"/>
        <v>04/27/2019</v>
      </c>
      <c r="D14" s="136">
        <f>'2019 PW A G'!E17</f>
        <v>0.54166666666666674</v>
      </c>
      <c r="E14" s="119" t="str">
        <f>CONCATENATE('2019 PW A G'!I17," at ",'2019 PW A G'!G17)</f>
        <v>Athletics at BlueJays</v>
      </c>
      <c r="F14" s="119"/>
      <c r="G14" s="119" t="str">
        <f>'2019 PW A G'!J17</f>
        <v>SSAP Diamond 3</v>
      </c>
      <c r="H14" s="119"/>
      <c r="I14" s="119"/>
      <c r="J14" s="119"/>
      <c r="K14" s="119" t="s">
        <v>89</v>
      </c>
      <c r="L14" s="119"/>
      <c r="M14" s="119" t="str">
        <f>VLOOKUP('2019 PW A G'!G17,'2019 PW A Teams'!$F$2:$G$9,2,FALSE)</f>
        <v>13UBlueJays2019</v>
      </c>
      <c r="N14" s="119"/>
      <c r="O14" s="119">
        <v>1</v>
      </c>
      <c r="P14" s="119" t="str">
        <f>VLOOKUP('2019 PW A G'!I17,'2019 PW A Teams'!$F$2:$G$9,2,FALSE)</f>
        <v>13UAthletics2019</v>
      </c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</row>
    <row r="15" spans="1:28" x14ac:dyDescent="0.25">
      <c r="A15" s="135" t="str">
        <f>TEXT('2019 PW A G'!B18,"mm/dd/yyyy")</f>
        <v>04/27/2019</v>
      </c>
      <c r="B15" s="136">
        <f>'2019 PW A G'!D18</f>
        <v>0.5625</v>
      </c>
      <c r="C15" s="135" t="str">
        <f t="shared" si="0"/>
        <v>04/27/2019</v>
      </c>
      <c r="D15" s="136">
        <f>'2019 PW A G'!E18</f>
        <v>0.6875</v>
      </c>
      <c r="E15" s="119" t="str">
        <f>CONCATENATE('2019 PW A G'!I18," at ",'2019 PW A G'!G18)</f>
        <v>Mariners at Rockies</v>
      </c>
      <c r="F15" s="119"/>
      <c r="G15" s="119" t="str">
        <f>'2019 PW A G'!J18</f>
        <v>SSAP Diamond 3</v>
      </c>
      <c r="H15" s="119"/>
      <c r="I15" s="119"/>
      <c r="J15" s="119"/>
      <c r="K15" s="119" t="s">
        <v>89</v>
      </c>
      <c r="L15" s="119"/>
      <c r="M15" s="119" t="str">
        <f>VLOOKUP('2019 PW A G'!G18,'2019 PW A Teams'!$F$2:$G$9,2,FALSE)</f>
        <v>13URockies2019</v>
      </c>
      <c r="N15" s="119"/>
      <c r="O15" s="119">
        <v>1</v>
      </c>
      <c r="P15" s="119" t="str">
        <f>VLOOKUP('2019 PW A G'!I18,'2019 PW A Teams'!$F$2:$G$9,2,FALSE)</f>
        <v>13UMariners2019</v>
      </c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</row>
    <row r="16" spans="1:28" x14ac:dyDescent="0.25">
      <c r="A16" s="135" t="str">
        <f>TEXT('2019 PW A G'!B19,"mm/dd/yyyy")</f>
        <v>04/28/2019</v>
      </c>
      <c r="B16" s="136">
        <f>'2019 PW A G'!D19</f>
        <v>0.41666666666666669</v>
      </c>
      <c r="C16" s="135" t="str">
        <f t="shared" si="0"/>
        <v>04/28/2019</v>
      </c>
      <c r="D16" s="136">
        <f>'2019 PW A G'!E19</f>
        <v>0.54166666666666674</v>
      </c>
      <c r="E16" s="119" t="str">
        <f>CONCATENATE('2019 PW A G'!I19," at ",'2019 PW A G'!G19)</f>
        <v>Rays at Pirates</v>
      </c>
      <c r="F16" s="119"/>
      <c r="G16" s="119" t="str">
        <f>'2019 PW A G'!J19</f>
        <v>SSAP Diamond 3</v>
      </c>
      <c r="H16" s="119"/>
      <c r="I16" s="119"/>
      <c r="J16" s="119"/>
      <c r="K16" s="119" t="s">
        <v>89</v>
      </c>
      <c r="L16" s="119"/>
      <c r="M16" s="119" t="str">
        <f>VLOOKUP('2019 PW A G'!G19,'2019 PW A Teams'!$F$2:$G$9,2,FALSE)</f>
        <v>13UPirates2019</v>
      </c>
      <c r="N16" s="119"/>
      <c r="O16" s="119">
        <v>1</v>
      </c>
      <c r="P16" s="119" t="str">
        <f>VLOOKUP('2019 PW A G'!I19,'2019 PW A Teams'!$F$2:$G$9,2,FALSE)</f>
        <v>13URays2019</v>
      </c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</row>
    <row r="17" spans="1:28" x14ac:dyDescent="0.25">
      <c r="A17" s="135" t="str">
        <f>TEXT('2019 PW A G'!B20,"mm/dd/yyyy")</f>
        <v>04/28/2019</v>
      </c>
      <c r="B17" s="136">
        <f>'2019 PW A G'!D20</f>
        <v>0.5625</v>
      </c>
      <c r="C17" s="135" t="str">
        <f t="shared" si="0"/>
        <v>04/28/2019</v>
      </c>
      <c r="D17" s="136">
        <f>'2019 PW A G'!E20</f>
        <v>0.6875</v>
      </c>
      <c r="E17" s="119" t="str">
        <f>CONCATENATE('2019 PW A G'!I20," at ",'2019 PW A G'!G20)</f>
        <v>Angels at Mets</v>
      </c>
      <c r="F17" s="119"/>
      <c r="G17" s="119" t="str">
        <f>'2019 PW A G'!J20</f>
        <v>SSAP Diamond 3</v>
      </c>
      <c r="H17" s="119"/>
      <c r="I17" s="119"/>
      <c r="J17" s="119"/>
      <c r="K17" s="119" t="s">
        <v>89</v>
      </c>
      <c r="L17" s="119"/>
      <c r="M17" s="119" t="str">
        <f>VLOOKUP('2019 PW A G'!G20,'2019 PW A Teams'!$F$2:$G$9,2,FALSE)</f>
        <v>13UMets2019</v>
      </c>
      <c r="N17" s="119"/>
      <c r="O17" s="119">
        <v>1</v>
      </c>
      <c r="P17" s="119" t="str">
        <f>VLOOKUP('2019 PW A G'!I20,'2019 PW A Teams'!$F$2:$G$9,2,FALSE)</f>
        <v>13UAngels2019</v>
      </c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</row>
    <row r="18" spans="1:28" x14ac:dyDescent="0.25">
      <c r="A18" s="135" t="str">
        <f>TEXT('2019 PW A G'!B21,"mm/dd/yyyy")</f>
        <v>04/29/2019</v>
      </c>
      <c r="B18" s="136">
        <f>'2019 PW A G'!D21</f>
        <v>0.72916666666666663</v>
      </c>
      <c r="C18" s="135" t="str">
        <f t="shared" si="0"/>
        <v>04/29/2019</v>
      </c>
      <c r="D18" s="136">
        <f>'2019 PW A G'!E21</f>
        <v>0.85416666666666663</v>
      </c>
      <c r="E18" s="119" t="str">
        <f>CONCATENATE('2019 PW A G'!I21," at ",'2019 PW A G'!G21)</f>
        <v>Athletics at Mariners</v>
      </c>
      <c r="F18" s="119"/>
      <c r="G18" s="119" t="str">
        <f>'2019 PW A G'!J21</f>
        <v>SSAP Diamond 3</v>
      </c>
      <c r="H18" s="119"/>
      <c r="I18" s="119"/>
      <c r="J18" s="119"/>
      <c r="K18" s="119" t="s">
        <v>89</v>
      </c>
      <c r="L18" s="119"/>
      <c r="M18" s="119" t="str">
        <f>VLOOKUP('2019 PW A G'!G21,'2019 PW A Teams'!$F$2:$G$9,2,FALSE)</f>
        <v>13UMariners2019</v>
      </c>
      <c r="N18" s="119"/>
      <c r="O18" s="119">
        <v>1</v>
      </c>
      <c r="P18" s="119" t="str">
        <f>VLOOKUP('2019 PW A G'!I21,'2019 PW A Teams'!$F$2:$G$9,2,FALSE)</f>
        <v>13UAthletics2019</v>
      </c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</row>
    <row r="19" spans="1:28" x14ac:dyDescent="0.25">
      <c r="A19" s="135" t="str">
        <f>TEXT('2019 PW A G'!B22,"mm/dd/yyyy")</f>
        <v>04/30/2019</v>
      </c>
      <c r="B19" s="136">
        <f>'2019 PW A G'!D22</f>
        <v>0.72916666666666663</v>
      </c>
      <c r="C19" s="135" t="str">
        <f t="shared" si="0"/>
        <v>04/30/2019</v>
      </c>
      <c r="D19" s="136">
        <f>'2019 PW A G'!E22</f>
        <v>0.85416666666666663</v>
      </c>
      <c r="E19" s="119" t="str">
        <f>CONCATENATE('2019 PW A G'!I22," at ",'2019 PW A G'!G22)</f>
        <v>BlueJays at Rockies</v>
      </c>
      <c r="F19" s="119"/>
      <c r="G19" s="119" t="str">
        <f>'2019 PW A G'!J22</f>
        <v>SSAP Diamond 3</v>
      </c>
      <c r="H19" s="119"/>
      <c r="I19" s="119"/>
      <c r="J19" s="119"/>
      <c r="K19" s="119" t="s">
        <v>89</v>
      </c>
      <c r="L19" s="119"/>
      <c r="M19" s="119" t="str">
        <f>VLOOKUP('2019 PW A G'!G22,'2019 PW A Teams'!$F$2:$G$9,2,FALSE)</f>
        <v>13URockies2019</v>
      </c>
      <c r="N19" s="119"/>
      <c r="O19" s="119">
        <v>1</v>
      </c>
      <c r="P19" s="119" t="str">
        <f>VLOOKUP('2019 PW A G'!I22,'2019 PW A Teams'!$F$2:$G$9,2,FALSE)</f>
        <v>13UBlueJays2019</v>
      </c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</row>
    <row r="20" spans="1:28" x14ac:dyDescent="0.25">
      <c r="A20" s="135" t="str">
        <f>TEXT('2019 PW A G'!B23,"mm/dd/yyyy")</f>
        <v>05/01/2019</v>
      </c>
      <c r="B20" s="136">
        <f>'2019 PW A G'!D23</f>
        <v>0.72916666666666663</v>
      </c>
      <c r="C20" s="135" t="str">
        <f t="shared" si="0"/>
        <v>05/01/2019</v>
      </c>
      <c r="D20" s="136">
        <f>'2019 PW A G'!E23</f>
        <v>0.85416666666666663</v>
      </c>
      <c r="E20" s="119" t="str">
        <f>CONCATENATE('2019 PW A G'!I23," at ",'2019 PW A G'!G23)</f>
        <v>Pirates at Angels</v>
      </c>
      <c r="F20" s="119"/>
      <c r="G20" s="119" t="str">
        <f>'2019 PW A G'!J23</f>
        <v>SSAP Diamond 3</v>
      </c>
      <c r="H20" s="119"/>
      <c r="I20" s="119"/>
      <c r="J20" s="119"/>
      <c r="K20" s="119" t="s">
        <v>89</v>
      </c>
      <c r="L20" s="119"/>
      <c r="M20" s="119" t="str">
        <f>VLOOKUP('2019 PW A G'!G23,'2019 PW A Teams'!$F$2:$G$9,2,FALSE)</f>
        <v>13UAngels2019</v>
      </c>
      <c r="N20" s="119"/>
      <c r="O20" s="119">
        <v>1</v>
      </c>
      <c r="P20" s="119" t="str">
        <f>VLOOKUP('2019 PW A G'!I23,'2019 PW A Teams'!$F$2:$G$9,2,FALSE)</f>
        <v>13UPirates2019</v>
      </c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</row>
    <row r="21" spans="1:28" x14ac:dyDescent="0.25">
      <c r="A21" s="135" t="str">
        <f>TEXT('2019 PW A G'!B24,"mm/dd/yyyy")</f>
        <v>05/02/2019</v>
      </c>
      <c r="B21" s="136">
        <f>'2019 PW A G'!D24</f>
        <v>0.72916666666666663</v>
      </c>
      <c r="C21" s="135" t="str">
        <f t="shared" si="0"/>
        <v>05/02/2019</v>
      </c>
      <c r="D21" s="136">
        <f>'2019 PW A G'!E24</f>
        <v>0.85416666666666663</v>
      </c>
      <c r="E21" s="119" t="str">
        <f>CONCATENATE('2019 PW A G'!I24," at ",'2019 PW A G'!G24)</f>
        <v>Mets at Rays</v>
      </c>
      <c r="F21" s="119"/>
      <c r="G21" s="119" t="str">
        <f>'2019 PW A G'!J24</f>
        <v>SSAP Diamond 3</v>
      </c>
      <c r="H21" s="119"/>
      <c r="I21" s="119"/>
      <c r="J21" s="119"/>
      <c r="K21" s="119" t="s">
        <v>89</v>
      </c>
      <c r="L21" s="119"/>
      <c r="M21" s="119" t="str">
        <f>VLOOKUP('2019 PW A G'!G24,'2019 PW A Teams'!$F$2:$G$9,2,FALSE)</f>
        <v>13URays2019</v>
      </c>
      <c r="N21" s="119"/>
      <c r="O21" s="119">
        <v>1</v>
      </c>
      <c r="P21" s="119" t="str">
        <f>VLOOKUP('2019 PW A G'!I24,'2019 PW A Teams'!$F$2:$G$9,2,FALSE)</f>
        <v>13UMets2019</v>
      </c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</row>
    <row r="22" spans="1:28" x14ac:dyDescent="0.25">
      <c r="A22" s="135" t="str">
        <f>TEXT('2019 PW A G'!B25,"mm/dd/yyyy")</f>
        <v>05/04/2019</v>
      </c>
      <c r="B22" s="136">
        <f>'2019 PW A G'!D25</f>
        <v>0.41666666666666669</v>
      </c>
      <c r="C22" s="135" t="str">
        <f t="shared" si="0"/>
        <v>05/04/2019</v>
      </c>
      <c r="D22" s="136">
        <f>'2019 PW A G'!E25</f>
        <v>0.54166666666666674</v>
      </c>
      <c r="E22" s="119" t="str">
        <f>CONCATENATE('2019 PW A G'!I25," at ",'2019 PW A G'!G25)</f>
        <v>Rockies at Mets</v>
      </c>
      <c r="F22" s="119"/>
      <c r="G22" s="119" t="str">
        <f>'2019 PW A G'!J25</f>
        <v>SSAP Diamond 3</v>
      </c>
      <c r="H22" s="119"/>
      <c r="I22" s="119"/>
      <c r="J22" s="119"/>
      <c r="K22" s="119" t="s">
        <v>89</v>
      </c>
      <c r="L22" s="119"/>
      <c r="M22" s="119" t="str">
        <f>VLOOKUP('2019 PW A G'!G25,'2019 PW A Teams'!$F$2:$G$9,2,FALSE)</f>
        <v>13UMets2019</v>
      </c>
      <c r="N22" s="119"/>
      <c r="O22" s="119">
        <v>1</v>
      </c>
      <c r="P22" s="119" t="str">
        <f>VLOOKUP('2019 PW A G'!I25,'2019 PW A Teams'!$F$2:$G$9,2,FALSE)</f>
        <v>13URockies2019</v>
      </c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</row>
    <row r="23" spans="1:28" x14ac:dyDescent="0.25">
      <c r="A23" s="135" t="str">
        <f>TEXT('2019 PW A G'!B26,"mm/dd/yyyy")</f>
        <v>05/04/2019</v>
      </c>
      <c r="B23" s="136">
        <f>'2019 PW A G'!D26</f>
        <v>0.5625</v>
      </c>
      <c r="C23" s="135" t="str">
        <f t="shared" si="0"/>
        <v>05/04/2019</v>
      </c>
      <c r="D23" s="136">
        <f>'2019 PW A G'!E26</f>
        <v>0.6875</v>
      </c>
      <c r="E23" s="119" t="str">
        <f>CONCATENATE('2019 PW A G'!I26," at ",'2019 PW A G'!G26)</f>
        <v>Pirates at Athletics</v>
      </c>
      <c r="F23" s="119"/>
      <c r="G23" s="119" t="str">
        <f>'2019 PW A G'!J26</f>
        <v>SSAP Diamond 3</v>
      </c>
      <c r="H23" s="119"/>
      <c r="I23" s="119"/>
      <c r="J23" s="119"/>
      <c r="K23" s="119" t="s">
        <v>89</v>
      </c>
      <c r="L23" s="119"/>
      <c r="M23" s="119" t="str">
        <f>VLOOKUP('2019 PW A G'!G26,'2019 PW A Teams'!$F$2:$G$9,2,FALSE)</f>
        <v>13UAthletics2019</v>
      </c>
      <c r="N23" s="119"/>
      <c r="O23" s="119">
        <v>1</v>
      </c>
      <c r="P23" s="119" t="str">
        <f>VLOOKUP('2019 PW A G'!I26,'2019 PW A Teams'!$F$2:$G$9,2,FALSE)</f>
        <v>13UPirates2019</v>
      </c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</row>
    <row r="24" spans="1:28" x14ac:dyDescent="0.25">
      <c r="A24" s="135" t="str">
        <f>TEXT('2019 PW A G'!B27,"mm/dd/yyyy")</f>
        <v>05/05/2019</v>
      </c>
      <c r="B24" s="136">
        <f>'2019 PW A G'!D27</f>
        <v>0.41666666666666669</v>
      </c>
      <c r="C24" s="135" t="str">
        <f t="shared" si="0"/>
        <v>05/05/2019</v>
      </c>
      <c r="D24" s="136">
        <f>'2019 PW A G'!E27</f>
        <v>0.54166666666666674</v>
      </c>
      <c r="E24" s="119" t="str">
        <f>CONCATENATE('2019 PW A G'!I27," at ",'2019 PW A G'!G27)</f>
        <v>Mariners at Rays</v>
      </c>
      <c r="F24" s="119"/>
      <c r="G24" s="119" t="str">
        <f>'2019 PW A G'!J27</f>
        <v>SSAP Diamond 3</v>
      </c>
      <c r="H24" s="119"/>
      <c r="I24" s="119"/>
      <c r="J24" s="119"/>
      <c r="K24" s="119" t="s">
        <v>89</v>
      </c>
      <c r="L24" s="119"/>
      <c r="M24" s="119" t="str">
        <f>VLOOKUP('2019 PW A G'!G27,'2019 PW A Teams'!$F$2:$G$9,2,FALSE)</f>
        <v>13URays2019</v>
      </c>
      <c r="N24" s="119"/>
      <c r="O24" s="119">
        <v>1</v>
      </c>
      <c r="P24" s="119" t="str">
        <f>VLOOKUP('2019 PW A G'!I27,'2019 PW A Teams'!$F$2:$G$9,2,FALSE)</f>
        <v>13UMariners2019</v>
      </c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</row>
    <row r="25" spans="1:28" x14ac:dyDescent="0.25">
      <c r="A25" s="135" t="str">
        <f>TEXT('2019 PW A G'!B28,"mm/dd/yyyy")</f>
        <v>05/05/2019</v>
      </c>
      <c r="B25" s="136">
        <f>'2019 PW A G'!D28</f>
        <v>0.5625</v>
      </c>
      <c r="C25" s="135" t="str">
        <f t="shared" si="0"/>
        <v>05/05/2019</v>
      </c>
      <c r="D25" s="136">
        <f>'2019 PW A G'!E28</f>
        <v>0.6875</v>
      </c>
      <c r="E25" s="119" t="str">
        <f>CONCATENATE('2019 PW A G'!I28," at ",'2019 PW A G'!G28)</f>
        <v>BlueJays at Angels</v>
      </c>
      <c r="F25" s="119"/>
      <c r="G25" s="119" t="str">
        <f>'2019 PW A G'!J28</f>
        <v>SSAP Diamond 3</v>
      </c>
      <c r="H25" s="119"/>
      <c r="I25" s="119"/>
      <c r="J25" s="119"/>
      <c r="K25" s="119" t="s">
        <v>89</v>
      </c>
      <c r="L25" s="119"/>
      <c r="M25" s="119" t="str">
        <f>VLOOKUP('2019 PW A G'!G28,'2019 PW A Teams'!$F$2:$G$9,2,FALSE)</f>
        <v>13UAngels2019</v>
      </c>
      <c r="N25" s="119"/>
      <c r="O25" s="119">
        <v>1</v>
      </c>
      <c r="P25" s="119" t="str">
        <f>VLOOKUP('2019 PW A G'!I28,'2019 PW A Teams'!$F$2:$G$9,2,FALSE)</f>
        <v>13UBlueJays2019</v>
      </c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</row>
    <row r="26" spans="1:28" x14ac:dyDescent="0.25">
      <c r="A26" s="135" t="str">
        <f>TEXT('2019 PW A G'!B29,"mm/dd/yyyy")</f>
        <v>05/06/2019</v>
      </c>
      <c r="B26" s="136">
        <f>'2019 PW A G'!D29</f>
        <v>0.72916666666666663</v>
      </c>
      <c r="C26" s="135" t="str">
        <f t="shared" si="0"/>
        <v>05/06/2019</v>
      </c>
      <c r="D26" s="136">
        <f>'2019 PW A G'!E29</f>
        <v>0.85416666666666663</v>
      </c>
      <c r="E26" s="119" t="str">
        <f>CONCATENATE('2019 PW A G'!I29," at ",'2019 PW A G'!G29)</f>
        <v>Athletics at Mets</v>
      </c>
      <c r="F26" s="119"/>
      <c r="G26" s="119" t="str">
        <f>'2019 PW A G'!J29</f>
        <v>SSAP Diamond 3</v>
      </c>
      <c r="H26" s="119"/>
      <c r="I26" s="119"/>
      <c r="J26" s="119"/>
      <c r="K26" s="119" t="s">
        <v>89</v>
      </c>
      <c r="L26" s="119"/>
      <c r="M26" s="119" t="str">
        <f>VLOOKUP('2019 PW A G'!G29,'2019 PW A Teams'!$F$2:$G$9,2,FALSE)</f>
        <v>13UMets2019</v>
      </c>
      <c r="N26" s="119"/>
      <c r="O26" s="119">
        <v>1</v>
      </c>
      <c r="P26" s="119" t="str">
        <f>VLOOKUP('2019 PW A G'!I29,'2019 PW A Teams'!$F$2:$G$9,2,FALSE)</f>
        <v>13UAthletics2019</v>
      </c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</row>
    <row r="27" spans="1:28" x14ac:dyDescent="0.25">
      <c r="A27" s="135" t="str">
        <f>TEXT('2019 PW A G'!B30,"mm/dd/yyyy")</f>
        <v>05/07/2019</v>
      </c>
      <c r="B27" s="136">
        <f>'2019 PW A G'!D30</f>
        <v>0.72916666666666663</v>
      </c>
      <c r="C27" s="135" t="str">
        <f t="shared" si="0"/>
        <v>05/07/2019</v>
      </c>
      <c r="D27" s="136">
        <f>'2019 PW A G'!E30</f>
        <v>0.85416666666666663</v>
      </c>
      <c r="E27" s="119" t="str">
        <f>CONCATENATE('2019 PW A G'!I30," at ",'2019 PW A G'!G30)</f>
        <v>Angels at Mariners</v>
      </c>
      <c r="F27" s="119"/>
      <c r="G27" s="119" t="str">
        <f>'2019 PW A G'!J30</f>
        <v>SSAP Diamond 3</v>
      </c>
      <c r="H27" s="119"/>
      <c r="I27" s="119"/>
      <c r="J27" s="119"/>
      <c r="K27" s="119" t="s">
        <v>89</v>
      </c>
      <c r="L27" s="119"/>
      <c r="M27" s="119" t="str">
        <f>VLOOKUP('2019 PW A G'!G30,'2019 PW A Teams'!$F$2:$G$9,2,FALSE)</f>
        <v>13UMariners2019</v>
      </c>
      <c r="N27" s="119"/>
      <c r="O27" s="119">
        <v>1</v>
      </c>
      <c r="P27" s="119" t="str">
        <f>VLOOKUP('2019 PW A G'!I30,'2019 PW A Teams'!$F$2:$G$9,2,FALSE)</f>
        <v>13UAngels2019</v>
      </c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</row>
    <row r="28" spans="1:28" x14ac:dyDescent="0.25">
      <c r="A28" s="135" t="str">
        <f>TEXT('2019 PW A G'!B31,"mm/dd/yyyy")</f>
        <v>05/08/2019</v>
      </c>
      <c r="B28" s="136">
        <f>'2019 PW A G'!D31</f>
        <v>0.72916666666666663</v>
      </c>
      <c r="C28" s="135" t="str">
        <f t="shared" si="0"/>
        <v>05/08/2019</v>
      </c>
      <c r="D28" s="136">
        <f>'2019 PW A G'!E31</f>
        <v>0.85416666666666663</v>
      </c>
      <c r="E28" s="119" t="str">
        <f>CONCATENATE('2019 PW A G'!I31," at ",'2019 PW A G'!G31)</f>
        <v>Pirates at Rockies</v>
      </c>
      <c r="F28" s="119"/>
      <c r="G28" s="119" t="str">
        <f>'2019 PW A G'!J31</f>
        <v>SSAP Diamond 3</v>
      </c>
      <c r="H28" s="119"/>
      <c r="I28" s="119"/>
      <c r="J28" s="119"/>
      <c r="K28" s="119" t="s">
        <v>89</v>
      </c>
      <c r="L28" s="119"/>
      <c r="M28" s="119" t="str">
        <f>VLOOKUP('2019 PW A G'!G31,'2019 PW A Teams'!$F$2:$G$9,2,FALSE)</f>
        <v>13URockies2019</v>
      </c>
      <c r="N28" s="119"/>
      <c r="O28" s="119">
        <v>1</v>
      </c>
      <c r="P28" s="119" t="str">
        <f>VLOOKUP('2019 PW A G'!I31,'2019 PW A Teams'!$F$2:$G$9,2,FALSE)</f>
        <v>13UPirates2019</v>
      </c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</row>
    <row r="29" spans="1:28" x14ac:dyDescent="0.25">
      <c r="A29" s="135" t="str">
        <f>TEXT('2019 PW A G'!B32,"mm/dd/yyyy")</f>
        <v>05/09/2019</v>
      </c>
      <c r="B29" s="136">
        <f>'2019 PW A G'!D32</f>
        <v>0.72916666666666663</v>
      </c>
      <c r="C29" s="135" t="str">
        <f t="shared" si="0"/>
        <v>05/09/2019</v>
      </c>
      <c r="D29" s="136">
        <f>'2019 PW A G'!E32</f>
        <v>0.85416666666666663</v>
      </c>
      <c r="E29" s="119" t="str">
        <f>CONCATENATE('2019 PW A G'!I32," at ",'2019 PW A G'!G32)</f>
        <v>Rays at BlueJays</v>
      </c>
      <c r="F29" s="119"/>
      <c r="G29" s="119" t="str">
        <f>'2019 PW A G'!J32</f>
        <v>SSAP Diamond 3</v>
      </c>
      <c r="H29" s="119"/>
      <c r="I29" s="119"/>
      <c r="J29" s="119"/>
      <c r="K29" s="119" t="s">
        <v>89</v>
      </c>
      <c r="L29" s="119"/>
      <c r="M29" s="119" t="str">
        <f>VLOOKUP('2019 PW A G'!G32,'2019 PW A Teams'!$F$2:$G$9,2,FALSE)</f>
        <v>13UBlueJays2019</v>
      </c>
      <c r="N29" s="119"/>
      <c r="O29" s="119">
        <v>1</v>
      </c>
      <c r="P29" s="119" t="str">
        <f>VLOOKUP('2019 PW A G'!I32,'2019 PW A Teams'!$F$2:$G$9,2,FALSE)</f>
        <v>13URays2019</v>
      </c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</row>
    <row r="30" spans="1:28" x14ac:dyDescent="0.25">
      <c r="A30" s="135" t="str">
        <f>TEXT('2019 PW A G'!B33,"mm/dd/yyyy")</f>
        <v>05/11/2019</v>
      </c>
      <c r="B30" s="136">
        <f>'2019 PW A G'!D33</f>
        <v>0.41666666666666669</v>
      </c>
      <c r="C30" s="135" t="str">
        <f t="shared" si="0"/>
        <v>05/11/2019</v>
      </c>
      <c r="D30" s="136">
        <f>'2019 PW A G'!E33</f>
        <v>0.54166666666666674</v>
      </c>
      <c r="E30" s="119" t="str">
        <f>CONCATENATE('2019 PW A G'!I33," at ",'2019 PW A G'!G33)</f>
        <v>Rockies at Pirates</v>
      </c>
      <c r="F30" s="119"/>
      <c r="G30" s="119" t="str">
        <f>'2019 PW A G'!J33</f>
        <v>SSAP Diamond 3</v>
      </c>
      <c r="H30" s="119"/>
      <c r="I30" s="119"/>
      <c r="J30" s="119"/>
      <c r="K30" s="119" t="s">
        <v>89</v>
      </c>
      <c r="L30" s="119"/>
      <c r="M30" s="119" t="str">
        <f>VLOOKUP('2019 PW A G'!G33,'2019 PW A Teams'!$F$2:$G$9,2,FALSE)</f>
        <v>13UPirates2019</v>
      </c>
      <c r="N30" s="119"/>
      <c r="O30" s="119">
        <v>1</v>
      </c>
      <c r="P30" s="119" t="str">
        <f>VLOOKUP('2019 PW A G'!I33,'2019 PW A Teams'!$F$2:$G$9,2,FALSE)</f>
        <v>13URockies2019</v>
      </c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</row>
    <row r="31" spans="1:28" x14ac:dyDescent="0.25">
      <c r="A31" s="135" t="str">
        <f>TEXT('2019 PW A G'!B34,"mm/dd/yyyy")</f>
        <v>05/11/2019</v>
      </c>
      <c r="B31" s="136">
        <f>'2019 PW A G'!D34</f>
        <v>0.5625</v>
      </c>
      <c r="C31" s="135" t="str">
        <f t="shared" si="0"/>
        <v>05/11/2019</v>
      </c>
      <c r="D31" s="136">
        <f>'2019 PW A G'!E34</f>
        <v>0.6875</v>
      </c>
      <c r="E31" s="119" t="str">
        <f>CONCATENATE('2019 PW A G'!I34," at ",'2019 PW A G'!G34)</f>
        <v>Mets at BlueJays</v>
      </c>
      <c r="F31" s="119"/>
      <c r="G31" s="119" t="str">
        <f>'2019 PW A G'!J34</f>
        <v>SSAP Diamond 3</v>
      </c>
      <c r="H31" s="119"/>
      <c r="I31" s="119"/>
      <c r="J31" s="119"/>
      <c r="K31" s="119" t="s">
        <v>89</v>
      </c>
      <c r="L31" s="119"/>
      <c r="M31" s="119" t="str">
        <f>VLOOKUP('2019 PW A G'!G34,'2019 PW A Teams'!$F$2:$G$9,2,FALSE)</f>
        <v>13UBlueJays2019</v>
      </c>
      <c r="N31" s="119"/>
      <c r="O31" s="119">
        <v>1</v>
      </c>
      <c r="P31" s="119" t="str">
        <f>VLOOKUP('2019 PW A G'!I34,'2019 PW A Teams'!$F$2:$G$9,2,FALSE)</f>
        <v>13UMets2019</v>
      </c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</row>
    <row r="32" spans="1:28" x14ac:dyDescent="0.25">
      <c r="A32" s="135" t="str">
        <f>TEXT('2019 PW A G'!B35,"mm/dd/yyyy")</f>
        <v>05/12/2019</v>
      </c>
      <c r="B32" s="136">
        <f>'2019 PW A G'!D35</f>
        <v>0.41666666666666669</v>
      </c>
      <c r="C32" s="135" t="str">
        <f t="shared" si="0"/>
        <v>05/12/2019</v>
      </c>
      <c r="D32" s="136">
        <f>'2019 PW A G'!E35</f>
        <v>0.54166666666666674</v>
      </c>
      <c r="E32" s="119" t="str">
        <f>CONCATENATE('2019 PW A G'!I35," at ",'2019 PW A G'!G35)</f>
        <v>Angels at Athletics</v>
      </c>
      <c r="F32" s="119"/>
      <c r="G32" s="119" t="str">
        <f>'2019 PW A G'!J35</f>
        <v>SSAP Diamond 3</v>
      </c>
      <c r="H32" s="119"/>
      <c r="I32" s="119"/>
      <c r="J32" s="119"/>
      <c r="K32" s="119" t="s">
        <v>89</v>
      </c>
      <c r="L32" s="119"/>
      <c r="M32" s="119" t="str">
        <f>VLOOKUP('2019 PW A G'!G35,'2019 PW A Teams'!$F$2:$G$9,2,FALSE)</f>
        <v>13UAthletics2019</v>
      </c>
      <c r="N32" s="119"/>
      <c r="O32" s="119">
        <v>1</v>
      </c>
      <c r="P32" s="119" t="str">
        <f>VLOOKUP('2019 PW A G'!I35,'2019 PW A Teams'!$F$2:$G$9,2,FALSE)</f>
        <v>13UAngels2019</v>
      </c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</row>
    <row r="33" spans="1:28" x14ac:dyDescent="0.25">
      <c r="A33" s="135" t="str">
        <f>TEXT('2019 PW A G'!B36,"mm/dd/yyyy")</f>
        <v>05/12/2019</v>
      </c>
      <c r="B33" s="136">
        <f>'2019 PW A G'!D36</f>
        <v>0.5625</v>
      </c>
      <c r="C33" s="135" t="str">
        <f t="shared" si="0"/>
        <v>05/12/2019</v>
      </c>
      <c r="D33" s="136">
        <f>'2019 PW A G'!E36</f>
        <v>0.6875</v>
      </c>
      <c r="E33" s="119" t="str">
        <f>CONCATENATE('2019 PW A G'!I36," at ",'2019 PW A G'!G36)</f>
        <v>Mariners at Rays</v>
      </c>
      <c r="F33" s="119"/>
      <c r="G33" s="119" t="str">
        <f>'2019 PW A G'!J36</f>
        <v>SSAP Diamond 3</v>
      </c>
      <c r="H33" s="119"/>
      <c r="I33" s="119"/>
      <c r="J33" s="119"/>
      <c r="K33" s="119" t="s">
        <v>89</v>
      </c>
      <c r="L33" s="119"/>
      <c r="M33" s="119" t="str">
        <f>VLOOKUP('2019 PW A G'!G36,'2019 PW A Teams'!$F$2:$G$9,2,FALSE)</f>
        <v>13URays2019</v>
      </c>
      <c r="N33" s="119"/>
      <c r="O33" s="119">
        <v>1</v>
      </c>
      <c r="P33" s="119" t="str">
        <f>VLOOKUP('2019 PW A G'!I36,'2019 PW A Teams'!$F$2:$G$9,2,FALSE)</f>
        <v>13UMariners2019</v>
      </c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</row>
    <row r="34" spans="1:28" x14ac:dyDescent="0.25">
      <c r="A34" s="135" t="str">
        <f>TEXT('2019 PW A G'!B37,"mm/dd/yyyy")</f>
        <v>05/13/2019</v>
      </c>
      <c r="B34" s="136">
        <f>'2019 PW A G'!D37</f>
        <v>0.72916666666666663</v>
      </c>
      <c r="C34" s="135" t="str">
        <f t="shared" si="0"/>
        <v>05/13/2019</v>
      </c>
      <c r="D34" s="136">
        <f>'2019 PW A G'!E37</f>
        <v>0.85416666666666663</v>
      </c>
      <c r="E34" s="119" t="str">
        <f>CONCATENATE('2019 PW A G'!I37," at ",'2019 PW A G'!G37)</f>
        <v>Rays at Athletics</v>
      </c>
      <c r="F34" s="119"/>
      <c r="G34" s="119" t="str">
        <f>'2019 PW A G'!J37</f>
        <v>SSAP Diamond 3</v>
      </c>
      <c r="H34" s="119"/>
      <c r="I34" s="119"/>
      <c r="J34" s="119"/>
      <c r="K34" s="119" t="s">
        <v>89</v>
      </c>
      <c r="L34" s="119"/>
      <c r="M34" s="119" t="str">
        <f>VLOOKUP('2019 PW A G'!G37,'2019 PW A Teams'!$F$2:$G$9,2,FALSE)</f>
        <v>13UAthletics2019</v>
      </c>
      <c r="N34" s="119"/>
      <c r="O34" s="119">
        <v>1</v>
      </c>
      <c r="P34" s="119" t="str">
        <f>VLOOKUP('2019 PW A G'!I37,'2019 PW A Teams'!$F$2:$G$9,2,FALSE)</f>
        <v>13URays2019</v>
      </c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</row>
    <row r="35" spans="1:28" x14ac:dyDescent="0.25">
      <c r="A35" s="135" t="str">
        <f>TEXT('2019 PW A G'!B38,"mm/dd/yyyy")</f>
        <v>05/14/2019</v>
      </c>
      <c r="B35" s="136">
        <f>'2019 PW A G'!D38</f>
        <v>0.72916666666666663</v>
      </c>
      <c r="C35" s="135" t="str">
        <f t="shared" si="0"/>
        <v>05/14/2019</v>
      </c>
      <c r="D35" s="136">
        <f>'2019 PW A G'!E38</f>
        <v>0.85416666666666663</v>
      </c>
      <c r="E35" s="119" t="str">
        <f>CONCATENATE('2019 PW A G'!I38," at ",'2019 PW A G'!G38)</f>
        <v>Mariners at Mets</v>
      </c>
      <c r="F35" s="119"/>
      <c r="G35" s="119" t="str">
        <f>'2019 PW A G'!J38</f>
        <v>SSAP Diamond 3</v>
      </c>
      <c r="H35" s="119"/>
      <c r="I35" s="119"/>
      <c r="J35" s="119"/>
      <c r="K35" s="119" t="s">
        <v>89</v>
      </c>
      <c r="L35" s="119"/>
      <c r="M35" s="119" t="str">
        <f>VLOOKUP('2019 PW A G'!G38,'2019 PW A Teams'!$F$2:$G$9,2,FALSE)</f>
        <v>13UMets2019</v>
      </c>
      <c r="N35" s="119"/>
      <c r="O35" s="119">
        <v>1</v>
      </c>
      <c r="P35" s="119" t="str">
        <f>VLOOKUP('2019 PW A G'!I38,'2019 PW A Teams'!$F$2:$G$9,2,FALSE)</f>
        <v>13UMariners2019</v>
      </c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</row>
    <row r="36" spans="1:28" x14ac:dyDescent="0.25">
      <c r="A36" s="135" t="str">
        <f>TEXT('2019 PW A G'!B39,"mm/dd/yyyy")</f>
        <v>05/15/2019</v>
      </c>
      <c r="B36" s="136">
        <f>'2019 PW A G'!D39</f>
        <v>0.72916666666666663</v>
      </c>
      <c r="C36" s="135" t="str">
        <f t="shared" si="0"/>
        <v>05/15/2019</v>
      </c>
      <c r="D36" s="136">
        <f>'2019 PW A G'!E39</f>
        <v>0.85416666666666663</v>
      </c>
      <c r="E36" s="119" t="str">
        <f>CONCATENATE('2019 PW A G'!I39," at ",'2019 PW A G'!G39)</f>
        <v>Rockies at Angels</v>
      </c>
      <c r="F36" s="119"/>
      <c r="G36" s="119" t="str">
        <f>'2019 PW A G'!J39</f>
        <v>SSAP Diamond 3</v>
      </c>
      <c r="H36" s="119"/>
      <c r="I36" s="119"/>
      <c r="J36" s="119"/>
      <c r="K36" s="119" t="s">
        <v>89</v>
      </c>
      <c r="L36" s="119"/>
      <c r="M36" s="119" t="str">
        <f>VLOOKUP('2019 PW A G'!G39,'2019 PW A Teams'!$F$2:$G$9,2,FALSE)</f>
        <v>13UAngels2019</v>
      </c>
      <c r="N36" s="119"/>
      <c r="O36" s="119">
        <v>1</v>
      </c>
      <c r="P36" s="119" t="str">
        <f>VLOOKUP('2019 PW A G'!I39,'2019 PW A Teams'!$F$2:$G$9,2,FALSE)</f>
        <v>13URockies2019</v>
      </c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</row>
    <row r="37" spans="1:28" x14ac:dyDescent="0.25">
      <c r="A37" s="135" t="str">
        <f>TEXT('2019 PW A G'!B40,"mm/dd/yyyy")</f>
        <v>05/16/2019</v>
      </c>
      <c r="B37" s="136">
        <f>'2019 PW A G'!D40</f>
        <v>0.72916666666666663</v>
      </c>
      <c r="C37" s="135" t="str">
        <f t="shared" si="0"/>
        <v>05/16/2019</v>
      </c>
      <c r="D37" s="136">
        <f>'2019 PW A G'!E40</f>
        <v>0.85416666666666663</v>
      </c>
      <c r="E37" s="119" t="str">
        <f>CONCATENATE('2019 PW A G'!I40," at ",'2019 PW A G'!G40)</f>
        <v>BlueJays at Pirates</v>
      </c>
      <c r="F37" s="119"/>
      <c r="G37" s="119" t="str">
        <f>'2019 PW A G'!J40</f>
        <v>SSAP Diamond 3</v>
      </c>
      <c r="H37" s="119"/>
      <c r="I37" s="119"/>
      <c r="J37" s="119"/>
      <c r="K37" s="119" t="s">
        <v>89</v>
      </c>
      <c r="L37" s="119"/>
      <c r="M37" s="119" t="str">
        <f>VLOOKUP('2019 PW A G'!G40,'2019 PW A Teams'!$F$2:$G$9,2,FALSE)</f>
        <v>13UPirates2019</v>
      </c>
      <c r="N37" s="119"/>
      <c r="O37" s="119">
        <v>1</v>
      </c>
      <c r="P37" s="119" t="str">
        <f>VLOOKUP('2019 PW A G'!I40,'2019 PW A Teams'!$F$2:$G$9,2,FALSE)</f>
        <v>13UBlueJays2019</v>
      </c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</row>
    <row r="38" spans="1:28" x14ac:dyDescent="0.25">
      <c r="A38" s="135" t="str">
        <f>TEXT('2019 PW A G'!B41,"mm/dd/yyyy")</f>
        <v>05/21/2019</v>
      </c>
      <c r="B38" s="136">
        <f>'2019 PW A G'!D41</f>
        <v>0.72916666666666663</v>
      </c>
      <c r="C38" s="135" t="str">
        <f t="shared" si="0"/>
        <v>05/21/2019</v>
      </c>
      <c r="D38" s="136">
        <f>'2019 PW A G'!E41</f>
        <v>0.85416666666666663</v>
      </c>
      <c r="E38" s="119" t="str">
        <f>CONCATENATE('2019 PW A G'!I41," at ",'2019 PW A G'!G41)</f>
        <v>Athletics at BlueJays</v>
      </c>
      <c r="F38" s="119"/>
      <c r="G38" s="119" t="str">
        <f>'2019 PW A G'!J41</f>
        <v>SSAP Diamond 3</v>
      </c>
      <c r="H38" s="119"/>
      <c r="I38" s="119"/>
      <c r="J38" s="119"/>
      <c r="K38" s="119" t="s">
        <v>89</v>
      </c>
      <c r="L38" s="119"/>
      <c r="M38" s="119" t="str">
        <f>VLOOKUP('2019 PW A G'!G41,'2019 PW A Teams'!$F$2:$G$9,2,FALSE)</f>
        <v>13UBlueJays2019</v>
      </c>
      <c r="N38" s="119"/>
      <c r="O38" s="119">
        <v>1</v>
      </c>
      <c r="P38" s="119" t="str">
        <f>VLOOKUP('2019 PW A G'!I41,'2019 PW A Teams'!$F$2:$G$9,2,FALSE)</f>
        <v>13UAthletics2019</v>
      </c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</row>
    <row r="39" spans="1:28" x14ac:dyDescent="0.25">
      <c r="A39" s="135" t="str">
        <f>TEXT('2019 PW A G'!B42,"mm/dd/yyyy")</f>
        <v>05/22/2019</v>
      </c>
      <c r="B39" s="136">
        <f>'2019 PW A G'!D42</f>
        <v>0.72916666666666663</v>
      </c>
      <c r="C39" s="135" t="str">
        <f t="shared" si="0"/>
        <v>05/22/2019</v>
      </c>
      <c r="D39" s="136">
        <f>'2019 PW A G'!E42</f>
        <v>0.85416666666666663</v>
      </c>
      <c r="E39" s="119" t="str">
        <f>CONCATENATE('2019 PW A G'!I42," at ",'2019 PW A G'!G42)</f>
        <v>Mets at Rockies</v>
      </c>
      <c r="F39" s="119"/>
      <c r="G39" s="119" t="str">
        <f>'2019 PW A G'!J42</f>
        <v>SSAP Diamond 3</v>
      </c>
      <c r="H39" s="119"/>
      <c r="I39" s="119"/>
      <c r="J39" s="119"/>
      <c r="K39" s="119" t="s">
        <v>89</v>
      </c>
      <c r="L39" s="119"/>
      <c r="M39" s="119" t="str">
        <f>VLOOKUP('2019 PW A G'!G42,'2019 PW A Teams'!$F$2:$G$9,2,FALSE)</f>
        <v>13URockies2019</v>
      </c>
      <c r="N39" s="119"/>
      <c r="O39" s="119">
        <v>1</v>
      </c>
      <c r="P39" s="119" t="str">
        <f>VLOOKUP('2019 PW A G'!I42,'2019 PW A Teams'!$F$2:$G$9,2,FALSE)</f>
        <v>13UMets2019</v>
      </c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</row>
    <row r="40" spans="1:28" x14ac:dyDescent="0.25">
      <c r="A40" s="135" t="str">
        <f>TEXT('2019 PW A G'!B43,"mm/dd/yyyy")</f>
        <v>05/23/2019</v>
      </c>
      <c r="B40" s="136">
        <f>'2019 PW A G'!D43</f>
        <v>0.72916666666666663</v>
      </c>
      <c r="C40" s="135" t="str">
        <f t="shared" si="0"/>
        <v>05/23/2019</v>
      </c>
      <c r="D40" s="136">
        <f>'2019 PW A G'!E43</f>
        <v>0.85416666666666663</v>
      </c>
      <c r="E40" s="119" t="str">
        <f>CONCATENATE('2019 PW A G'!I43," at ",'2019 PW A G'!G43)</f>
        <v>Angels at Mariners</v>
      </c>
      <c r="F40" s="119"/>
      <c r="G40" s="119" t="str">
        <f>'2019 PW A G'!J43</f>
        <v>SSAP Diamond 3</v>
      </c>
      <c r="H40" s="119"/>
      <c r="I40" s="119"/>
      <c r="J40" s="119"/>
      <c r="K40" s="119" t="s">
        <v>89</v>
      </c>
      <c r="L40" s="119"/>
      <c r="M40" s="119" t="str">
        <f>VLOOKUP('2019 PW A G'!G43,'2019 PW A Teams'!$F$2:$G$9,2,FALSE)</f>
        <v>13UMariners2019</v>
      </c>
      <c r="N40" s="119"/>
      <c r="O40" s="119">
        <v>1</v>
      </c>
      <c r="P40" s="119" t="str">
        <f>VLOOKUP('2019 PW A G'!I43,'2019 PW A Teams'!$F$2:$G$9,2,FALSE)</f>
        <v>13UAngels2019</v>
      </c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</row>
    <row r="41" spans="1:28" x14ac:dyDescent="0.25">
      <c r="A41" s="135" t="str">
        <f>TEXT('2019 PW A G'!B44,"mm/dd/yyyy")</f>
        <v>05/24/2019</v>
      </c>
      <c r="B41" s="136">
        <f>'2019 PW A G'!D44</f>
        <v>0.72916666666666663</v>
      </c>
      <c r="C41" s="135" t="str">
        <f t="shared" si="0"/>
        <v>05/24/2019</v>
      </c>
      <c r="D41" s="136">
        <f>'2019 PW A G'!E44</f>
        <v>0.85416666666666663</v>
      </c>
      <c r="E41" s="119" t="str">
        <f>CONCATENATE('2019 PW A G'!I44," at ",'2019 PW A G'!G44)</f>
        <v>Pirates at Rays</v>
      </c>
      <c r="F41" s="119"/>
      <c r="G41" s="119" t="str">
        <f>'2019 PW A G'!J44</f>
        <v>SSAP Diamond 3</v>
      </c>
      <c r="H41" s="119"/>
      <c r="I41" s="119"/>
      <c r="J41" s="119"/>
      <c r="K41" s="119" t="s">
        <v>89</v>
      </c>
      <c r="L41" s="119"/>
      <c r="M41" s="119" t="str">
        <f>VLOOKUP('2019 PW A G'!G44,'2019 PW A Teams'!$F$2:$G$9,2,FALSE)</f>
        <v>13URays2019</v>
      </c>
      <c r="N41" s="119"/>
      <c r="O41" s="119">
        <v>1</v>
      </c>
      <c r="P41" s="119" t="str">
        <f>VLOOKUP('2019 PW A G'!I44,'2019 PW A Teams'!$F$2:$G$9,2,FALSE)</f>
        <v>13UPirates2019</v>
      </c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</row>
    <row r="42" spans="1:28" x14ac:dyDescent="0.25">
      <c r="A42" s="135" t="str">
        <f>TEXT('2019 PW A G'!B45,"mm/dd/yyyy")</f>
        <v>05/25/2019</v>
      </c>
      <c r="B42" s="136">
        <f>'2019 PW A G'!D45</f>
        <v>0.41666666666666669</v>
      </c>
      <c r="C42" s="135" t="str">
        <f t="shared" si="0"/>
        <v>05/25/2019</v>
      </c>
      <c r="D42" s="136">
        <f>'2019 PW A G'!E45</f>
        <v>0.54166666666666674</v>
      </c>
      <c r="E42" s="119" t="str">
        <f>CONCATENATE('2019 PW A G'!I45," at ",'2019 PW A G'!G45)</f>
        <v>Angels at Mets</v>
      </c>
      <c r="F42" s="119"/>
      <c r="G42" s="119" t="str">
        <f>'2019 PW A G'!J45</f>
        <v>SSAP Diamond 3</v>
      </c>
      <c r="H42" s="119"/>
      <c r="I42" s="119"/>
      <c r="J42" s="119"/>
      <c r="K42" s="119" t="s">
        <v>89</v>
      </c>
      <c r="L42" s="119"/>
      <c r="M42" s="119" t="str">
        <f>VLOOKUP('2019 PW A G'!G45,'2019 PW A Teams'!$F$2:$G$9,2,FALSE)</f>
        <v>13UMets2019</v>
      </c>
      <c r="N42" s="119"/>
      <c r="O42" s="119">
        <v>1</v>
      </c>
      <c r="P42" s="119" t="str">
        <f>VLOOKUP('2019 PW A G'!I45,'2019 PW A Teams'!$F$2:$G$9,2,FALSE)</f>
        <v>13UAngels2019</v>
      </c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</row>
    <row r="43" spans="1:28" x14ac:dyDescent="0.25">
      <c r="A43" s="135" t="str">
        <f>TEXT('2019 PW A G'!B46,"mm/dd/yyyy")</f>
        <v>05/25/2019</v>
      </c>
      <c r="B43" s="136">
        <f>'2019 PW A G'!D46</f>
        <v>0.5625</v>
      </c>
      <c r="C43" s="135" t="str">
        <f t="shared" si="0"/>
        <v>05/25/2019</v>
      </c>
      <c r="D43" s="136">
        <f>'2019 PW A G'!E46</f>
        <v>0.6875</v>
      </c>
      <c r="E43" s="119" t="str">
        <f>CONCATENATE('2019 PW A G'!I46," at ",'2019 PW A G'!G46)</f>
        <v>Athletics at Rockies</v>
      </c>
      <c r="F43" s="119"/>
      <c r="G43" s="119" t="str">
        <f>'2019 PW A G'!J46</f>
        <v>SSAP Diamond 3</v>
      </c>
      <c r="H43" s="119"/>
      <c r="I43" s="119"/>
      <c r="J43" s="119"/>
      <c r="K43" s="119" t="s">
        <v>89</v>
      </c>
      <c r="L43" s="119"/>
      <c r="M43" s="119" t="str">
        <f>VLOOKUP('2019 PW A G'!G46,'2019 PW A Teams'!$F$2:$G$9,2,FALSE)</f>
        <v>13URockies2019</v>
      </c>
      <c r="N43" s="119"/>
      <c r="O43" s="119">
        <v>1</v>
      </c>
      <c r="P43" s="119" t="str">
        <f>VLOOKUP('2019 PW A G'!I46,'2019 PW A Teams'!$F$2:$G$9,2,FALSE)</f>
        <v>13UAthletics2019</v>
      </c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</row>
    <row r="44" spans="1:28" x14ac:dyDescent="0.25">
      <c r="A44" s="135" t="str">
        <f>TEXT('2019 PW A G'!B47,"mm/dd/yyyy")</f>
        <v>05/26/2019</v>
      </c>
      <c r="B44" s="136">
        <f>'2019 PW A G'!D47</f>
        <v>0.41666666666666669</v>
      </c>
      <c r="C44" s="135" t="str">
        <f t="shared" si="0"/>
        <v>05/26/2019</v>
      </c>
      <c r="D44" s="136">
        <f>'2019 PW A G'!E47</f>
        <v>0.54166666666666674</v>
      </c>
      <c r="E44" s="119" t="str">
        <f>CONCATENATE('2019 PW A G'!I47," at ",'2019 PW A G'!G47)</f>
        <v>Rays at BlueJays</v>
      </c>
      <c r="F44" s="119"/>
      <c r="G44" s="119" t="str">
        <f>'2019 PW A G'!J47</f>
        <v>SSAP Diamond 3</v>
      </c>
      <c r="H44" s="119"/>
      <c r="I44" s="119"/>
      <c r="J44" s="119"/>
      <c r="K44" s="119" t="s">
        <v>89</v>
      </c>
      <c r="L44" s="119"/>
      <c r="M44" s="119" t="str">
        <f>VLOOKUP('2019 PW A G'!G47,'2019 PW A Teams'!$F$2:$G$9,2,FALSE)</f>
        <v>13UBlueJays2019</v>
      </c>
      <c r="N44" s="119"/>
      <c r="O44" s="119">
        <v>1</v>
      </c>
      <c r="P44" s="119" t="str">
        <f>VLOOKUP('2019 PW A G'!I47,'2019 PW A Teams'!$F$2:$G$9,2,FALSE)</f>
        <v>13URays2019</v>
      </c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</row>
    <row r="45" spans="1:28" x14ac:dyDescent="0.25">
      <c r="A45" s="135" t="str">
        <f>TEXT('2019 PW A G'!B48,"mm/dd/yyyy")</f>
        <v>05/26/2019</v>
      </c>
      <c r="B45" s="136">
        <f>'2019 PW A G'!D48</f>
        <v>0.5625</v>
      </c>
      <c r="C45" s="135" t="str">
        <f t="shared" si="0"/>
        <v>05/26/2019</v>
      </c>
      <c r="D45" s="136">
        <f>'2019 PW A G'!E48</f>
        <v>0.6875</v>
      </c>
      <c r="E45" s="119" t="str">
        <f>CONCATENATE('2019 PW A G'!I48," at ",'2019 PW A G'!G48)</f>
        <v>Pirates at Mariners</v>
      </c>
      <c r="F45" s="119"/>
      <c r="G45" s="119" t="str">
        <f>'2019 PW A G'!J48</f>
        <v>SSAP Diamond 3</v>
      </c>
      <c r="H45" s="119"/>
      <c r="I45" s="119"/>
      <c r="J45" s="119"/>
      <c r="K45" s="119" t="s">
        <v>89</v>
      </c>
      <c r="L45" s="119"/>
      <c r="M45" s="119" t="str">
        <f>VLOOKUP('2019 PW A G'!G48,'2019 PW A Teams'!$F$2:$G$9,2,FALSE)</f>
        <v>13UMariners2019</v>
      </c>
      <c r="N45" s="119"/>
      <c r="O45" s="119">
        <v>1</v>
      </c>
      <c r="P45" s="119" t="str">
        <f>VLOOKUP('2019 PW A G'!I48,'2019 PW A Teams'!$F$2:$G$9,2,FALSE)</f>
        <v>13UPirates2019</v>
      </c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</row>
    <row r="46" spans="1:28" x14ac:dyDescent="0.25">
      <c r="A46" s="135" t="str">
        <f>TEXT('2019 PW A G'!B49,"mm/dd/yyyy")</f>
        <v>05/27/2019</v>
      </c>
      <c r="B46" s="136">
        <f>'2019 PW A G'!D49</f>
        <v>0.72916666666666663</v>
      </c>
      <c r="C46" s="135" t="str">
        <f t="shared" si="0"/>
        <v>05/27/2019</v>
      </c>
      <c r="D46" s="136">
        <f>'2019 PW A G'!E49</f>
        <v>0.85416666666666663</v>
      </c>
      <c r="E46" s="119" t="str">
        <f>CONCATENATE('2019 PW A G'!I49," at ",'2019 PW A G'!G49)</f>
        <v>Mets at Athletics</v>
      </c>
      <c r="F46" s="119"/>
      <c r="G46" s="119" t="str">
        <f>'2019 PW A G'!J49</f>
        <v>SSAP Diamond 3</v>
      </c>
      <c r="H46" s="119"/>
      <c r="I46" s="119"/>
      <c r="J46" s="119"/>
      <c r="K46" s="119" t="s">
        <v>89</v>
      </c>
      <c r="L46" s="119"/>
      <c r="M46" s="119" t="str">
        <f>VLOOKUP('2019 PW A G'!G49,'2019 PW A Teams'!$F$2:$G$9,2,FALSE)</f>
        <v>13UAthletics2019</v>
      </c>
      <c r="N46" s="119"/>
      <c r="O46" s="119">
        <v>1</v>
      </c>
      <c r="P46" s="119" t="str">
        <f>VLOOKUP('2019 PW A G'!I49,'2019 PW A Teams'!$F$2:$G$9,2,FALSE)</f>
        <v>13UMets2019</v>
      </c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</row>
    <row r="47" spans="1:28" x14ac:dyDescent="0.25">
      <c r="A47" s="135" t="str">
        <f>TEXT('2019 PW A G'!B50,"mm/dd/yyyy")</f>
        <v>05/28/2019</v>
      </c>
      <c r="B47" s="136">
        <f>'2019 PW A G'!D50</f>
        <v>0.72916666666666663</v>
      </c>
      <c r="C47" s="135" t="str">
        <f t="shared" si="0"/>
        <v>05/28/2019</v>
      </c>
      <c r="D47" s="136">
        <f>'2019 PW A G'!E50</f>
        <v>0.85416666666666663</v>
      </c>
      <c r="E47" s="119" t="str">
        <f>CONCATENATE('2019 PW A G'!I50," at ",'2019 PW A G'!G50)</f>
        <v>BlueJays at Rockies</v>
      </c>
      <c r="F47" s="119"/>
      <c r="G47" s="119" t="str">
        <f>'2019 PW A G'!J50</f>
        <v>SSAP Diamond 3</v>
      </c>
      <c r="H47" s="119"/>
      <c r="I47" s="119"/>
      <c r="J47" s="119"/>
      <c r="K47" s="119" t="s">
        <v>89</v>
      </c>
      <c r="L47" s="119"/>
      <c r="M47" s="119" t="str">
        <f>VLOOKUP('2019 PW A G'!G50,'2019 PW A Teams'!$F$2:$G$9,2,FALSE)</f>
        <v>13URockies2019</v>
      </c>
      <c r="N47" s="119"/>
      <c r="O47" s="119">
        <v>1</v>
      </c>
      <c r="P47" s="119" t="str">
        <f>VLOOKUP('2019 PW A G'!I50,'2019 PW A Teams'!$F$2:$G$9,2,FALSE)</f>
        <v>13UBlueJays2019</v>
      </c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</row>
    <row r="48" spans="1:28" x14ac:dyDescent="0.25">
      <c r="A48" s="135" t="str">
        <f>TEXT('2019 PW A G'!B51,"mm/dd/yyyy")</f>
        <v>05/29/2019</v>
      </c>
      <c r="B48" s="136">
        <f>'2019 PW A G'!D51</f>
        <v>0.72916666666666663</v>
      </c>
      <c r="C48" s="135" t="str">
        <f t="shared" si="0"/>
        <v>05/29/2019</v>
      </c>
      <c r="D48" s="136">
        <f>'2019 PW A G'!E51</f>
        <v>0.85416666666666663</v>
      </c>
      <c r="E48" s="119" t="str">
        <f>CONCATENATE('2019 PW A G'!I51," at ",'2019 PW A G'!G51)</f>
        <v>Mariners at Angels</v>
      </c>
      <c r="F48" s="119"/>
      <c r="G48" s="119" t="str">
        <f>'2019 PW A G'!J51</f>
        <v>SSAP Diamond 3</v>
      </c>
      <c r="H48" s="119"/>
      <c r="I48" s="119"/>
      <c r="J48" s="119"/>
      <c r="K48" s="119" t="s">
        <v>89</v>
      </c>
      <c r="L48" s="119"/>
      <c r="M48" s="119" t="str">
        <f>VLOOKUP('2019 PW A G'!G51,'2019 PW A Teams'!$F$2:$G$9,2,FALSE)</f>
        <v>13UAngels2019</v>
      </c>
      <c r="N48" s="119"/>
      <c r="O48" s="119">
        <v>1</v>
      </c>
      <c r="P48" s="119" t="str">
        <f>VLOOKUP('2019 PW A G'!I51,'2019 PW A Teams'!$F$2:$G$9,2,FALSE)</f>
        <v>13UMariners2019</v>
      </c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</row>
    <row r="49" spans="1:28" x14ac:dyDescent="0.25">
      <c r="A49" s="135" t="str">
        <f>TEXT('2019 PW A G'!B52,"mm/dd/yyyy")</f>
        <v>05/30/2019</v>
      </c>
      <c r="B49" s="136">
        <f>'2019 PW A G'!D52</f>
        <v>0.72916666666666663</v>
      </c>
      <c r="C49" s="135" t="str">
        <f t="shared" si="0"/>
        <v>05/30/2019</v>
      </c>
      <c r="D49" s="136">
        <f>'2019 PW A G'!E52</f>
        <v>0.85416666666666663</v>
      </c>
      <c r="E49" s="119" t="str">
        <f>CONCATENATE('2019 PW A G'!I52," at ",'2019 PW A G'!G52)</f>
        <v>Rays at Pirates</v>
      </c>
      <c r="F49" s="119"/>
      <c r="G49" s="119" t="str">
        <f>'2019 PW A G'!J52</f>
        <v>SSAP Diamond 3</v>
      </c>
      <c r="H49" s="119"/>
      <c r="I49" s="119"/>
      <c r="J49" s="119"/>
      <c r="K49" s="119" t="s">
        <v>89</v>
      </c>
      <c r="L49" s="119"/>
      <c r="M49" s="119" t="str">
        <f>VLOOKUP('2019 PW A G'!G52,'2019 PW A Teams'!$F$2:$G$9,2,FALSE)</f>
        <v>13UPirates2019</v>
      </c>
      <c r="N49" s="119"/>
      <c r="O49" s="119">
        <v>1</v>
      </c>
      <c r="P49" s="119" t="str">
        <f>VLOOKUP('2019 PW A G'!I52,'2019 PW A Teams'!$F$2:$G$9,2,FALSE)</f>
        <v>13URays2019</v>
      </c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</row>
    <row r="50" spans="1:28" x14ac:dyDescent="0.25">
      <c r="A50" s="135" t="str">
        <f>TEXT('2019 PW A G'!B53,"mm/dd/yyyy")</f>
        <v>06/01/2019</v>
      </c>
      <c r="B50" s="136">
        <f>'2019 PW A G'!D53</f>
        <v>0.41666666666666669</v>
      </c>
      <c r="C50" s="135" t="str">
        <f t="shared" si="0"/>
        <v>06/01/2019</v>
      </c>
      <c r="D50" s="136">
        <f>'2019 PW A G'!E53</f>
        <v>0.54166666666666674</v>
      </c>
      <c r="E50" s="119" t="str">
        <f>CONCATENATE('2019 PW A G'!I53," at ",'2019 PW A G'!G53)</f>
        <v>Rockies at Mariners</v>
      </c>
      <c r="F50" s="119"/>
      <c r="G50" s="119" t="str">
        <f>'2019 PW A G'!J53</f>
        <v>SSAP Diamond 3</v>
      </c>
      <c r="H50" s="119"/>
      <c r="I50" s="119"/>
      <c r="J50" s="119"/>
      <c r="K50" s="119" t="s">
        <v>89</v>
      </c>
      <c r="L50" s="119"/>
      <c r="M50" s="119" t="str">
        <f>VLOOKUP('2019 PW A G'!G53,'2019 PW A Teams'!$F$2:$G$9,2,FALSE)</f>
        <v>13UMariners2019</v>
      </c>
      <c r="N50" s="119"/>
      <c r="O50" s="119">
        <v>1</v>
      </c>
      <c r="P50" s="119" t="str">
        <f>VLOOKUP('2019 PW A G'!I53,'2019 PW A Teams'!$F$2:$G$9,2,FALSE)</f>
        <v>13URockies2019</v>
      </c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</row>
    <row r="51" spans="1:28" x14ac:dyDescent="0.25">
      <c r="A51" s="135" t="str">
        <f>TEXT('2019 PW A G'!B54,"mm/dd/yyyy")</f>
        <v>06/01/2019</v>
      </c>
      <c r="B51" s="136">
        <f>'2019 PW A G'!D54</f>
        <v>0.5625</v>
      </c>
      <c r="C51" s="135" t="str">
        <f t="shared" si="0"/>
        <v>06/01/2019</v>
      </c>
      <c r="D51" s="136">
        <f>'2019 PW A G'!E54</f>
        <v>0.6875</v>
      </c>
      <c r="E51" s="119" t="str">
        <f>CONCATENATE('2019 PW A G'!I54," at ",'2019 PW A G'!G54)</f>
        <v>Angels at Rays</v>
      </c>
      <c r="F51" s="119"/>
      <c r="G51" s="119" t="str">
        <f>'2019 PW A G'!J54</f>
        <v>SSAP Diamond 3</v>
      </c>
      <c r="H51" s="119"/>
      <c r="I51" s="119"/>
      <c r="J51" s="119"/>
      <c r="K51" s="119" t="s">
        <v>89</v>
      </c>
      <c r="L51" s="119"/>
      <c r="M51" s="119" t="str">
        <f>VLOOKUP('2019 PW A G'!G54,'2019 PW A Teams'!$F$2:$G$9,2,FALSE)</f>
        <v>13URays2019</v>
      </c>
      <c r="N51" s="119"/>
      <c r="O51" s="119">
        <v>1</v>
      </c>
      <c r="P51" s="119" t="str">
        <f>VLOOKUP('2019 PW A G'!I54,'2019 PW A Teams'!$F$2:$G$9,2,FALSE)</f>
        <v>13UAngels2019</v>
      </c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</row>
    <row r="52" spans="1:28" x14ac:dyDescent="0.25">
      <c r="A52" s="135" t="str">
        <f>TEXT('2019 PW A G'!B55,"mm/dd/yyyy")</f>
        <v>06/02/2019</v>
      </c>
      <c r="B52" s="136">
        <f>'2019 PW A G'!D55</f>
        <v>0.41666666666666669</v>
      </c>
      <c r="C52" s="135" t="str">
        <f t="shared" si="0"/>
        <v>06/02/2019</v>
      </c>
      <c r="D52" s="136">
        <f>'2019 PW A G'!E55</f>
        <v>0.54166666666666674</v>
      </c>
      <c r="E52" s="119" t="str">
        <f>CONCATENATE('2019 PW A G'!I55," at ",'2019 PW A G'!G55)</f>
        <v>Athletics at Pirates</v>
      </c>
      <c r="F52" s="119"/>
      <c r="G52" s="119" t="str">
        <f>'2019 PW A G'!J55</f>
        <v>SSAP Diamond 3</v>
      </c>
      <c r="H52" s="119"/>
      <c r="I52" s="119"/>
      <c r="J52" s="119"/>
      <c r="K52" s="119" t="s">
        <v>89</v>
      </c>
      <c r="L52" s="119"/>
      <c r="M52" s="119" t="str">
        <f>VLOOKUP('2019 PW A G'!G55,'2019 PW A Teams'!$F$2:$G$9,2,FALSE)</f>
        <v>13UPirates2019</v>
      </c>
      <c r="N52" s="119"/>
      <c r="O52" s="119">
        <v>1</v>
      </c>
      <c r="P52" s="119" t="str">
        <f>VLOOKUP('2019 PW A G'!I55,'2019 PW A Teams'!$F$2:$G$9,2,FALSE)</f>
        <v>13UAthletics2019</v>
      </c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</row>
    <row r="53" spans="1:28" x14ac:dyDescent="0.25">
      <c r="A53" s="135" t="str">
        <f>TEXT('2019 PW A G'!B56,"mm/dd/yyyy")</f>
        <v>06/02/2019</v>
      </c>
      <c r="B53" s="136">
        <f>'2019 PW A G'!D56</f>
        <v>0.5625</v>
      </c>
      <c r="C53" s="135" t="str">
        <f t="shared" si="0"/>
        <v>06/02/2019</v>
      </c>
      <c r="D53" s="136">
        <f>'2019 PW A G'!E56</f>
        <v>0.6875</v>
      </c>
      <c r="E53" s="119" t="str">
        <f>CONCATENATE('2019 PW A G'!I56," at ",'2019 PW A G'!G56)</f>
        <v>Mets at BlueJays</v>
      </c>
      <c r="F53" s="119"/>
      <c r="G53" s="119" t="str">
        <f>'2019 PW A G'!J56</f>
        <v>SSAP Diamond 3</v>
      </c>
      <c r="H53" s="119"/>
      <c r="I53" s="119"/>
      <c r="J53" s="119"/>
      <c r="K53" s="119" t="s">
        <v>89</v>
      </c>
      <c r="L53" s="119"/>
      <c r="M53" s="119" t="str">
        <f>VLOOKUP('2019 PW A G'!G56,'2019 PW A Teams'!$F$2:$G$9,2,FALSE)</f>
        <v>13UBlueJays2019</v>
      </c>
      <c r="N53" s="119"/>
      <c r="O53" s="119">
        <v>1</v>
      </c>
      <c r="P53" s="119" t="str">
        <f>VLOOKUP('2019 PW A G'!I56,'2019 PW A Teams'!$F$2:$G$9,2,FALSE)</f>
        <v>13UMets2019</v>
      </c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</row>
    <row r="54" spans="1:28" x14ac:dyDescent="0.25">
      <c r="A54" s="135" t="str">
        <f>TEXT('2019 PW A G'!B57,"mm/dd/yyyy")</f>
        <v>06/03/2019</v>
      </c>
      <c r="B54" s="136">
        <f>'2019 PW A G'!D57</f>
        <v>0.72916666666666663</v>
      </c>
      <c r="C54" s="135" t="str">
        <f t="shared" si="0"/>
        <v>06/03/2019</v>
      </c>
      <c r="D54" s="136">
        <f>'2019 PW A G'!E57</f>
        <v>0.85416666666666663</v>
      </c>
      <c r="E54" s="119" t="str">
        <f>CONCATENATE('2019 PW A G'!I57," at ",'2019 PW A G'!G57)</f>
        <v>Rays at Athletics</v>
      </c>
      <c r="F54" s="119"/>
      <c r="G54" s="119" t="str">
        <f>'2019 PW A G'!J57</f>
        <v>SSAP Diamond 3</v>
      </c>
      <c r="H54" s="119"/>
      <c r="I54" s="119"/>
      <c r="J54" s="119"/>
      <c r="K54" s="119" t="s">
        <v>89</v>
      </c>
      <c r="L54" s="119"/>
      <c r="M54" s="119" t="str">
        <f>VLOOKUP('2019 PW A G'!G57,'2019 PW A Teams'!$F$2:$G$9,2,FALSE)</f>
        <v>13UAthletics2019</v>
      </c>
      <c r="N54" s="119"/>
      <c r="O54" s="119">
        <v>1</v>
      </c>
      <c r="P54" s="119" t="str">
        <f>VLOOKUP('2019 PW A G'!I57,'2019 PW A Teams'!$F$2:$G$9,2,FALSE)</f>
        <v>13URays2019</v>
      </c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</row>
    <row r="55" spans="1:28" x14ac:dyDescent="0.25">
      <c r="A55" s="135" t="str">
        <f>TEXT('2019 PW A G'!B58,"mm/dd/yyyy")</f>
        <v>06/04/2019</v>
      </c>
      <c r="B55" s="136">
        <f>'2019 PW A G'!D58</f>
        <v>0.72916666666666663</v>
      </c>
      <c r="C55" s="135" t="str">
        <f t="shared" si="0"/>
        <v>06/04/2019</v>
      </c>
      <c r="D55" s="136">
        <f>'2019 PW A G'!E58</f>
        <v>0.85416666666666663</v>
      </c>
      <c r="E55" s="119" t="str">
        <f>CONCATENATE('2019 PW A G'!I58," at ",'2019 PW A G'!G58)</f>
        <v>Mets at Rockies</v>
      </c>
      <c r="F55" s="119"/>
      <c r="G55" s="119" t="str">
        <f>'2019 PW A G'!J58</f>
        <v>SSAP Diamond 3</v>
      </c>
      <c r="H55" s="119"/>
      <c r="I55" s="119"/>
      <c r="J55" s="119"/>
      <c r="K55" s="119" t="s">
        <v>89</v>
      </c>
      <c r="L55" s="119"/>
      <c r="M55" s="119" t="str">
        <f>VLOOKUP('2019 PW A G'!G58,'2019 PW A Teams'!$F$2:$G$9,2,FALSE)</f>
        <v>13URockies2019</v>
      </c>
      <c r="N55" s="119"/>
      <c r="O55" s="119">
        <v>1</v>
      </c>
      <c r="P55" s="119" t="str">
        <f>VLOOKUP('2019 PW A G'!I58,'2019 PW A Teams'!$F$2:$G$9,2,FALSE)</f>
        <v>13UMets2019</v>
      </c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</row>
    <row r="56" spans="1:28" x14ac:dyDescent="0.25">
      <c r="A56" s="135" t="str">
        <f>TEXT('2019 PW A G'!B59,"mm/dd/yyyy")</f>
        <v>06/05/2019</v>
      </c>
      <c r="B56" s="136">
        <f>'2019 PW A G'!D59</f>
        <v>0.72916666666666663</v>
      </c>
      <c r="C56" s="135" t="str">
        <f t="shared" si="0"/>
        <v>06/05/2019</v>
      </c>
      <c r="D56" s="136">
        <f>'2019 PW A G'!E59</f>
        <v>0.85416666666666663</v>
      </c>
      <c r="E56" s="119" t="str">
        <f>CONCATENATE('2019 PW A G'!I59," at ",'2019 PW A G'!G59)</f>
        <v>BlueJays at Mariners</v>
      </c>
      <c r="F56" s="119"/>
      <c r="G56" s="119" t="str">
        <f>'2019 PW A G'!J59</f>
        <v>SSAP Diamond 3</v>
      </c>
      <c r="H56" s="119"/>
      <c r="I56" s="119"/>
      <c r="J56" s="119"/>
      <c r="K56" s="119" t="s">
        <v>89</v>
      </c>
      <c r="L56" s="119"/>
      <c r="M56" s="119" t="str">
        <f>VLOOKUP('2019 PW A G'!G59,'2019 PW A Teams'!$F$2:$G$9,2,FALSE)</f>
        <v>13UMariners2019</v>
      </c>
      <c r="N56" s="119"/>
      <c r="O56" s="119">
        <v>1</v>
      </c>
      <c r="P56" s="119" t="str">
        <f>VLOOKUP('2019 PW A G'!I59,'2019 PW A Teams'!$F$2:$G$9,2,FALSE)</f>
        <v>13UBlueJays2019</v>
      </c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</row>
    <row r="57" spans="1:28" x14ac:dyDescent="0.25">
      <c r="A57" s="135" t="str">
        <f>TEXT('2019 PW A G'!B60,"mm/dd/yyyy")</f>
        <v>06/06/2019</v>
      </c>
      <c r="B57" s="136">
        <f>'2019 PW A G'!D60</f>
        <v>0.72916666666666663</v>
      </c>
      <c r="C57" s="135" t="str">
        <f t="shared" si="0"/>
        <v>06/06/2019</v>
      </c>
      <c r="D57" s="136">
        <f>'2019 PW A G'!E60</f>
        <v>0.85416666666666663</v>
      </c>
      <c r="E57" s="119" t="str">
        <f>CONCATENATE('2019 PW A G'!I60," at ",'2019 PW A G'!G60)</f>
        <v>Pirates at Angels</v>
      </c>
      <c r="F57" s="119"/>
      <c r="G57" s="119" t="str">
        <f>'2019 PW A G'!J60</f>
        <v>SSAP Diamond 3</v>
      </c>
      <c r="H57" s="119"/>
      <c r="I57" s="119"/>
      <c r="J57" s="119"/>
      <c r="K57" s="119" t="s">
        <v>89</v>
      </c>
      <c r="L57" s="119"/>
      <c r="M57" s="119" t="str">
        <f>VLOOKUP('2019 PW A G'!G60,'2019 PW A Teams'!$F$2:$G$9,2,FALSE)</f>
        <v>13UAngels2019</v>
      </c>
      <c r="N57" s="119"/>
      <c r="O57" s="119">
        <v>1</v>
      </c>
      <c r="P57" s="119" t="str">
        <f>VLOOKUP('2019 PW A G'!I60,'2019 PW A Teams'!$F$2:$G$9,2,FALSE)</f>
        <v>13UPirates2019</v>
      </c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V108"/>
  <sheetViews>
    <sheetView workbookViewId="0">
      <pane ySplit="4" topLeftCell="A5" activePane="bottomLeft" state="frozen"/>
      <selection pane="bottomLeft" activeCell="D14" sqref="D14"/>
    </sheetView>
  </sheetViews>
  <sheetFormatPr defaultRowHeight="15" x14ac:dyDescent="0.25"/>
  <cols>
    <col min="1" max="1" width="10.7109375" style="98" bestFit="1" customWidth="1"/>
    <col min="2" max="2" width="11.5703125" style="98" bestFit="1" customWidth="1"/>
    <col min="3" max="3" width="20.7109375" style="98" bestFit="1" customWidth="1"/>
    <col min="4" max="4" width="10.85546875" style="98" bestFit="1" customWidth="1"/>
    <col min="5" max="8" width="9.140625" style="98"/>
    <col min="9" max="9" width="21.85546875" style="98" customWidth="1"/>
    <col min="10" max="14" width="9.140625" style="98"/>
    <col min="15" max="15" width="11" style="98" bestFit="1" customWidth="1"/>
    <col min="16" max="16" width="11.5703125" style="98" bestFit="1" customWidth="1"/>
    <col min="17" max="18" width="9.140625" style="98"/>
    <col min="19" max="22" width="9.140625" style="98" customWidth="1"/>
    <col min="23" max="16384" width="9.140625" style="98"/>
  </cols>
  <sheetData>
    <row r="1" spans="1:22" x14ac:dyDescent="0.25">
      <c r="T1" s="98" t="s">
        <v>164</v>
      </c>
      <c r="U1" s="98" t="s">
        <v>106</v>
      </c>
      <c r="V1" s="98" t="s">
        <v>107</v>
      </c>
    </row>
    <row r="2" spans="1:22" x14ac:dyDescent="0.25">
      <c r="P2" s="124" t="s">
        <v>106</v>
      </c>
      <c r="Q2" s="98" t="s">
        <v>163</v>
      </c>
      <c r="T2" s="105">
        <f>(0.5/24)/6</f>
        <v>3.472222222222222E-3</v>
      </c>
      <c r="U2" s="105">
        <f>0.25/24</f>
        <v>1.0416666666666666E-2</v>
      </c>
      <c r="V2" s="105">
        <f>0.5/24</f>
        <v>2.0833333333333332E-2</v>
      </c>
    </row>
    <row r="3" spans="1:22" ht="48.75" customHeight="1" x14ac:dyDescent="0.25">
      <c r="S3" s="105"/>
    </row>
    <row r="4" spans="1:22" s="128" customFormat="1" ht="75" x14ac:dyDescent="0.25">
      <c r="A4" s="129" t="s">
        <v>0</v>
      </c>
      <c r="B4" s="129" t="s">
        <v>92</v>
      </c>
      <c r="C4" s="133" t="s">
        <v>150</v>
      </c>
      <c r="D4" s="129" t="s">
        <v>151</v>
      </c>
      <c r="E4" s="129" t="s">
        <v>152</v>
      </c>
      <c r="F4" s="129" t="s">
        <v>153</v>
      </c>
      <c r="G4" s="129" t="s">
        <v>153</v>
      </c>
      <c r="H4" s="129" t="s">
        <v>154</v>
      </c>
      <c r="I4" s="129" t="s">
        <v>155</v>
      </c>
      <c r="J4" s="129" t="s">
        <v>156</v>
      </c>
      <c r="K4" s="129" t="s">
        <v>157</v>
      </c>
      <c r="L4" s="129" t="s">
        <v>103</v>
      </c>
      <c r="M4" s="129" t="s">
        <v>158</v>
      </c>
      <c r="N4" s="129" t="s">
        <v>159</v>
      </c>
      <c r="O4" s="129" t="s">
        <v>51</v>
      </c>
      <c r="P4" s="129" t="s">
        <v>104</v>
      </c>
      <c r="Q4" s="129" t="s">
        <v>160</v>
      </c>
      <c r="R4" s="129" t="s">
        <v>161</v>
      </c>
    </row>
    <row r="5" spans="1:22" x14ac:dyDescent="0.25">
      <c r="A5" s="80">
        <f>'2019 PW A P'!B5</f>
        <v>43556</v>
      </c>
      <c r="B5" s="79">
        <f>'2019 PW A P'!D5</f>
        <v>0.70833333333333337</v>
      </c>
      <c r="C5" s="119" t="str">
        <f>CONCATENATE("Prac - ",'2019 PW A P'!G5)</f>
        <v>Prac - Pirates</v>
      </c>
      <c r="D5" s="119"/>
      <c r="E5" s="119"/>
      <c r="F5" s="119"/>
      <c r="G5" s="119"/>
      <c r="H5" s="119"/>
      <c r="I5" s="119" t="str">
        <f>'2019 PW A P'!H5</f>
        <v>SSAP Diamond 3</v>
      </c>
      <c r="J5" s="119"/>
      <c r="K5" s="119"/>
      <c r="L5" s="119"/>
      <c r="M5" s="119" t="s">
        <v>10</v>
      </c>
      <c r="N5" s="119"/>
      <c r="O5" s="130">
        <f>'2019 PW A P'!E5-'2019 Mos P'!D5</f>
        <v>6.25E-2</v>
      </c>
      <c r="P5" s="79">
        <f>B5-HLOOKUP($P$2,$T$1:$V$2,2,FALSE)</f>
        <v>0.69791666666666674</v>
      </c>
      <c r="Q5" s="119"/>
      <c r="R5" s="119"/>
    </row>
    <row r="6" spans="1:22" x14ac:dyDescent="0.25">
      <c r="A6" s="80">
        <f>'2019 PW A P'!B6</f>
        <v>43556</v>
      </c>
      <c r="B6" s="79">
        <f>'2019 PW A P'!D6</f>
        <v>0.77083333333333337</v>
      </c>
      <c r="C6" s="119" t="str">
        <f>CONCATENATE("Prac - ",'2019 PW A P'!G6)</f>
        <v>Prac - BlueJays</v>
      </c>
      <c r="D6" s="119"/>
      <c r="E6" s="119"/>
      <c r="F6" s="119"/>
      <c r="G6" s="119"/>
      <c r="H6" s="119"/>
      <c r="I6" s="119" t="str">
        <f>'2019 PW A P'!H6</f>
        <v>SSAP Diamond 3</v>
      </c>
      <c r="J6" s="119"/>
      <c r="K6" s="119"/>
      <c r="L6" s="119"/>
      <c r="M6" s="119" t="s">
        <v>10</v>
      </c>
      <c r="N6" s="119"/>
      <c r="O6" s="130">
        <f>'2019 PW A P'!E6-'2019 Mos P'!D6</f>
        <v>0.125</v>
      </c>
      <c r="P6" s="79">
        <f t="shared" ref="P6:P69" si="0">B6-HLOOKUP($P$2,$T$1:$V$2,2,FALSE)</f>
        <v>0.76041666666666674</v>
      </c>
      <c r="Q6" s="119"/>
      <c r="R6" s="119"/>
    </row>
    <row r="7" spans="1:22" x14ac:dyDescent="0.25">
      <c r="A7" s="80">
        <f>'2019 PW A P'!B7</f>
        <v>43557</v>
      </c>
      <c r="B7" s="79">
        <f>'2019 PW A P'!D7</f>
        <v>0.70833333333333337</v>
      </c>
      <c r="C7" s="119" t="str">
        <f>CONCATENATE("Prac - ",'2019 PW A P'!G7)</f>
        <v>Prac - Athletics</v>
      </c>
      <c r="D7" s="119"/>
      <c r="E7" s="119"/>
      <c r="F7" s="119"/>
      <c r="G7" s="119"/>
      <c r="H7" s="119"/>
      <c r="I7" s="119" t="str">
        <f>'2019 PW A P'!H7</f>
        <v>Bakerview West</v>
      </c>
      <c r="J7" s="119"/>
      <c r="K7" s="119"/>
      <c r="L7" s="119"/>
      <c r="M7" s="119" t="s">
        <v>10</v>
      </c>
      <c r="N7" s="119"/>
      <c r="O7" s="130">
        <f>'2019 PW A P'!E7-'2019 Mos P'!D7</f>
        <v>6.25E-2</v>
      </c>
      <c r="P7" s="79">
        <f t="shared" si="0"/>
        <v>0.69791666666666674</v>
      </c>
      <c r="Q7" s="119"/>
      <c r="R7" s="119"/>
    </row>
    <row r="8" spans="1:22" x14ac:dyDescent="0.25">
      <c r="A8" s="80">
        <f>'2019 PW A P'!B8</f>
        <v>43557</v>
      </c>
      <c r="B8" s="79">
        <f>'2019 PW A P'!D8</f>
        <v>0.70833333333333337</v>
      </c>
      <c r="C8" s="119" t="str">
        <f>CONCATENATE("Prac - ",'2019 PW A P'!G8)</f>
        <v>Prac - Rockies</v>
      </c>
      <c r="D8" s="119"/>
      <c r="E8" s="119"/>
      <c r="F8" s="119"/>
      <c r="G8" s="119"/>
      <c r="H8" s="119"/>
      <c r="I8" s="119" t="str">
        <f>'2019 PW A P'!H8</f>
        <v>Laronde Park</v>
      </c>
      <c r="J8" s="119"/>
      <c r="K8" s="119"/>
      <c r="L8" s="119"/>
      <c r="M8" s="119" t="s">
        <v>10</v>
      </c>
      <c r="N8" s="119"/>
      <c r="O8" s="130">
        <f>'2019 PW A P'!E8-'2019 Mos P'!D8</f>
        <v>0</v>
      </c>
      <c r="P8" s="79">
        <f t="shared" si="0"/>
        <v>0.69791666666666674</v>
      </c>
      <c r="Q8" s="119"/>
      <c r="R8" s="119"/>
    </row>
    <row r="9" spans="1:22" x14ac:dyDescent="0.25">
      <c r="A9" s="80">
        <f>'2019 PW A P'!B9</f>
        <v>43557</v>
      </c>
      <c r="B9" s="79">
        <f>'2019 PW A P'!D9</f>
        <v>0.70833333333333337</v>
      </c>
      <c r="C9" s="119" t="str">
        <f>CONCATENATE("Prac - ",'2019 PW A P'!G9)</f>
        <v>Prac - Angels</v>
      </c>
      <c r="D9" s="119"/>
      <c r="E9" s="119"/>
      <c r="F9" s="119"/>
      <c r="G9" s="119"/>
      <c r="H9" s="119"/>
      <c r="I9" s="119" t="str">
        <f>'2019 PW A P'!H9</f>
        <v>SSAP Diamond 3</v>
      </c>
      <c r="J9" s="119"/>
      <c r="K9" s="119"/>
      <c r="L9" s="119"/>
      <c r="M9" s="119" t="s">
        <v>10</v>
      </c>
      <c r="N9" s="119"/>
      <c r="O9" s="130">
        <f>'2019 PW A P'!E9-'2019 Mos P'!D9</f>
        <v>0</v>
      </c>
      <c r="P9" s="79">
        <f t="shared" si="0"/>
        <v>0.69791666666666674</v>
      </c>
      <c r="Q9" s="119"/>
      <c r="R9" s="119"/>
    </row>
    <row r="10" spans="1:22" x14ac:dyDescent="0.25">
      <c r="A10" s="80">
        <f>'2019 PW A P'!B10</f>
        <v>43557</v>
      </c>
      <c r="B10" s="79">
        <f>'2019 PW A P'!D10</f>
        <v>0.77083333333333337</v>
      </c>
      <c r="C10" s="119" t="str">
        <f>CONCATENATE("Prac - ",'2019 PW A P'!G10)</f>
        <v>Prac - Mariners</v>
      </c>
      <c r="D10" s="119"/>
      <c r="E10" s="119"/>
      <c r="F10" s="119"/>
      <c r="G10" s="119"/>
      <c r="H10" s="119"/>
      <c r="I10" s="119" t="str">
        <f>'2019 PW A P'!H10</f>
        <v>Bakerview West</v>
      </c>
      <c r="J10" s="119"/>
      <c r="K10" s="119"/>
      <c r="L10" s="119"/>
      <c r="M10" s="119" t="s">
        <v>10</v>
      </c>
      <c r="N10" s="119"/>
      <c r="O10" s="130">
        <f>'2019 PW A P'!E10-'2019 Mos P'!D10</f>
        <v>6.25E-2</v>
      </c>
      <c r="P10" s="79">
        <f t="shared" si="0"/>
        <v>0.76041666666666674</v>
      </c>
      <c r="Q10" s="119"/>
      <c r="R10" s="119"/>
    </row>
    <row r="11" spans="1:22" x14ac:dyDescent="0.25">
      <c r="A11" s="80">
        <f>'2019 PW A P'!B11</f>
        <v>43557</v>
      </c>
      <c r="B11" s="79">
        <f>'2019 PW A P'!D11</f>
        <v>0.77083333333333337</v>
      </c>
      <c r="C11" s="119" t="str">
        <f>CONCATENATE("Prac - ",'2019 PW A P'!G11)</f>
        <v>Prac - Mets</v>
      </c>
      <c r="D11" s="119"/>
      <c r="E11" s="119"/>
      <c r="F11" s="119"/>
      <c r="G11" s="119"/>
      <c r="H11" s="119"/>
      <c r="I11" s="119" t="str">
        <f>'2019 PW A P'!H11</f>
        <v>Laronde Park</v>
      </c>
      <c r="J11" s="119"/>
      <c r="K11" s="119"/>
      <c r="L11" s="119"/>
      <c r="M11" s="119" t="s">
        <v>10</v>
      </c>
      <c r="N11" s="119"/>
      <c r="O11" s="130">
        <f>'2019 PW A P'!E11-'2019 Mos P'!D11</f>
        <v>6.25E-2</v>
      </c>
      <c r="P11" s="79">
        <f t="shared" si="0"/>
        <v>0.76041666666666674</v>
      </c>
      <c r="Q11" s="119"/>
      <c r="R11" s="119"/>
    </row>
    <row r="12" spans="1:22" x14ac:dyDescent="0.25">
      <c r="A12" s="80">
        <f>'2019 PW A P'!B12</f>
        <v>43557</v>
      </c>
      <c r="B12" s="79">
        <f>'2019 PW A P'!D12</f>
        <v>0.77083333333333337</v>
      </c>
      <c r="C12" s="119" t="str">
        <f>CONCATENATE("Prac - ",'2019 PW A P'!G12)</f>
        <v>Prac - Rays</v>
      </c>
      <c r="D12" s="119"/>
      <c r="E12" s="119"/>
      <c r="F12" s="119"/>
      <c r="G12" s="119"/>
      <c r="H12" s="119"/>
      <c r="I12" s="119" t="str">
        <f>'2019 PW A P'!H12</f>
        <v>SSAP Diamond 3</v>
      </c>
      <c r="J12" s="119"/>
      <c r="K12" s="119"/>
      <c r="L12" s="119"/>
      <c r="M12" s="119" t="s">
        <v>10</v>
      </c>
      <c r="N12" s="119"/>
      <c r="O12" s="130">
        <f>'2019 PW A P'!E12-'2019 Mos P'!D12</f>
        <v>6.25E-2</v>
      </c>
      <c r="P12" s="79">
        <f t="shared" si="0"/>
        <v>0.76041666666666674</v>
      </c>
      <c r="Q12" s="119"/>
      <c r="R12" s="119"/>
    </row>
    <row r="13" spans="1:22" x14ac:dyDescent="0.25">
      <c r="A13" s="80">
        <f>'2019 PW A P'!B13</f>
        <v>43559</v>
      </c>
      <c r="B13" s="79">
        <f>'2019 PW A P'!D13</f>
        <v>0.70833333333333337</v>
      </c>
      <c r="C13" s="119" t="str">
        <f>CONCATENATE("Prac - ",'2019 PW A P'!G13)</f>
        <v>Prac - Rays</v>
      </c>
      <c r="D13" s="119"/>
      <c r="E13" s="119"/>
      <c r="F13" s="119"/>
      <c r="G13" s="119"/>
      <c r="H13" s="119"/>
      <c r="I13" s="119" t="str">
        <f>'2019 PW A P'!H13</f>
        <v>Bakerview West</v>
      </c>
      <c r="J13" s="119"/>
      <c r="K13" s="119"/>
      <c r="L13" s="119"/>
      <c r="M13" s="119" t="s">
        <v>10</v>
      </c>
      <c r="N13" s="119"/>
      <c r="O13" s="130">
        <f>'2019 PW A P'!E13-'2019 Mos P'!D13</f>
        <v>0</v>
      </c>
      <c r="P13" s="79">
        <f t="shared" si="0"/>
        <v>0.69791666666666674</v>
      </c>
      <c r="Q13" s="119"/>
      <c r="R13" s="119"/>
    </row>
    <row r="14" spans="1:22" x14ac:dyDescent="0.25">
      <c r="A14" s="80">
        <f>'2019 PW A P'!B14</f>
        <v>43559</v>
      </c>
      <c r="B14" s="79">
        <f>'2019 PW A P'!D14</f>
        <v>0.70833333333333337</v>
      </c>
      <c r="C14" s="119" t="str">
        <f>CONCATENATE("Prac - ",'2019 PW A P'!G14)</f>
        <v>Prac - Athletics</v>
      </c>
      <c r="D14" s="119"/>
      <c r="E14" s="119"/>
      <c r="F14" s="119"/>
      <c r="G14" s="119"/>
      <c r="H14" s="119"/>
      <c r="I14" s="119" t="str">
        <f>'2019 PW A P'!H14</f>
        <v>Laronde Park</v>
      </c>
      <c r="J14" s="119"/>
      <c r="K14" s="119"/>
      <c r="L14" s="119"/>
      <c r="M14" s="119" t="s">
        <v>10</v>
      </c>
      <c r="N14" s="119"/>
      <c r="O14" s="130">
        <f>'2019 PW A P'!E14-'2019 Mos P'!D14</f>
        <v>0</v>
      </c>
      <c r="P14" s="79">
        <f t="shared" si="0"/>
        <v>0.69791666666666674</v>
      </c>
      <c r="Q14" s="119"/>
      <c r="R14" s="119"/>
    </row>
    <row r="15" spans="1:22" x14ac:dyDescent="0.25">
      <c r="A15" s="80">
        <f>'2019 PW A P'!B15</f>
        <v>43559</v>
      </c>
      <c r="B15" s="79">
        <f>'2019 PW A P'!D15</f>
        <v>0.70833333333333337</v>
      </c>
      <c r="C15" s="119" t="str">
        <f>CONCATENATE("Prac - ",'2019 PW A P'!G15)</f>
        <v>Prac - Pirates</v>
      </c>
      <c r="D15" s="119"/>
      <c r="E15" s="119"/>
      <c r="F15" s="119"/>
      <c r="G15" s="119"/>
      <c r="H15" s="119"/>
      <c r="I15" s="119" t="str">
        <f>'2019 PW A P'!H15</f>
        <v>SSAP Diamond 3</v>
      </c>
      <c r="J15" s="119"/>
      <c r="K15" s="119"/>
      <c r="L15" s="119"/>
      <c r="M15" s="119" t="s">
        <v>10</v>
      </c>
      <c r="N15" s="119"/>
      <c r="O15" s="130">
        <f>'2019 PW A P'!E15-'2019 Mos P'!D15</f>
        <v>0</v>
      </c>
      <c r="P15" s="79">
        <f t="shared" si="0"/>
        <v>0.69791666666666674</v>
      </c>
      <c r="Q15" s="119"/>
      <c r="R15" s="119"/>
    </row>
    <row r="16" spans="1:22" x14ac:dyDescent="0.25">
      <c r="A16" s="80">
        <f>'2019 PW A P'!B16</f>
        <v>43559</v>
      </c>
      <c r="B16" s="79">
        <f>'2019 PW A P'!D16</f>
        <v>0.77083333333333337</v>
      </c>
      <c r="C16" s="119" t="str">
        <f>CONCATENATE("Prac - ",'2019 PW A P'!G16)</f>
        <v>Prac - BlueJays</v>
      </c>
      <c r="D16" s="119"/>
      <c r="E16" s="119"/>
      <c r="F16" s="119"/>
      <c r="G16" s="119"/>
      <c r="H16" s="119"/>
      <c r="I16" s="119" t="str">
        <f>'2019 PW A P'!H16</f>
        <v>Bakerview West</v>
      </c>
      <c r="J16" s="119"/>
      <c r="K16" s="119"/>
      <c r="L16" s="119"/>
      <c r="M16" s="119" t="s">
        <v>10</v>
      </c>
      <c r="N16" s="119"/>
      <c r="O16" s="130">
        <f>'2019 PW A P'!E16-'2019 Mos P'!D16</f>
        <v>6.25E-2</v>
      </c>
      <c r="P16" s="79">
        <f t="shared" si="0"/>
        <v>0.76041666666666674</v>
      </c>
      <c r="Q16" s="119"/>
      <c r="R16" s="119"/>
    </row>
    <row r="17" spans="1:18" x14ac:dyDescent="0.25">
      <c r="A17" s="80">
        <f>'2019 PW A P'!B17</f>
        <v>43559</v>
      </c>
      <c r="B17" s="79">
        <f>'2019 PW A P'!D17</f>
        <v>0.77083333333333337</v>
      </c>
      <c r="C17" s="119" t="str">
        <f>CONCATENATE("Prac - ",'2019 PW A P'!G17)</f>
        <v>Prac - Mariners</v>
      </c>
      <c r="D17" s="119"/>
      <c r="E17" s="119"/>
      <c r="F17" s="119"/>
      <c r="G17" s="119"/>
      <c r="H17" s="119"/>
      <c r="I17" s="119" t="str">
        <f>'2019 PW A P'!H17</f>
        <v>Laronde Park</v>
      </c>
      <c r="J17" s="119"/>
      <c r="K17" s="119"/>
      <c r="L17" s="119"/>
      <c r="M17" s="119" t="s">
        <v>10</v>
      </c>
      <c r="N17" s="119"/>
      <c r="O17" s="130">
        <f>'2019 PW A P'!E17-'2019 Mos P'!D17</f>
        <v>0.125</v>
      </c>
      <c r="P17" s="79">
        <f t="shared" si="0"/>
        <v>0.76041666666666674</v>
      </c>
      <c r="Q17" s="119"/>
      <c r="R17" s="119"/>
    </row>
    <row r="18" spans="1:18" x14ac:dyDescent="0.25">
      <c r="A18" s="80">
        <f>'2019 PW A P'!B18</f>
        <v>43559</v>
      </c>
      <c r="B18" s="79">
        <f>'2019 PW A P'!D18</f>
        <v>0.77083333333333337</v>
      </c>
      <c r="C18" s="119" t="str">
        <f>CONCATENATE("Prac - ",'2019 PW A P'!G18)</f>
        <v>Prac - Angels</v>
      </c>
      <c r="D18" s="119"/>
      <c r="E18" s="119"/>
      <c r="F18" s="119"/>
      <c r="G18" s="119"/>
      <c r="H18" s="119"/>
      <c r="I18" s="119" t="str">
        <f>'2019 PW A P'!H18</f>
        <v>SSAP Diamond 3</v>
      </c>
      <c r="J18" s="119"/>
      <c r="K18" s="119"/>
      <c r="L18" s="119"/>
      <c r="M18" s="119" t="s">
        <v>10</v>
      </c>
      <c r="N18" s="119"/>
      <c r="O18" s="130">
        <f>'2019 PW A P'!E18-'2019 Mos P'!D18</f>
        <v>0.125</v>
      </c>
      <c r="P18" s="79">
        <f t="shared" si="0"/>
        <v>0.76041666666666674</v>
      </c>
      <c r="Q18" s="119"/>
      <c r="R18" s="119"/>
    </row>
    <row r="19" spans="1:18" x14ac:dyDescent="0.25">
      <c r="A19" s="80">
        <f>'2019 PW A P'!B19</f>
        <v>43560</v>
      </c>
      <c r="B19" s="79">
        <f>'2019 PW A P'!D19</f>
        <v>0.70833333333333337</v>
      </c>
      <c r="C19" s="119" t="str">
        <f>CONCATENATE("Prac - ",'2019 PW A P'!G19)</f>
        <v>Prac - Rockies</v>
      </c>
      <c r="D19" s="119"/>
      <c r="E19" s="119"/>
      <c r="F19" s="119"/>
      <c r="G19" s="119"/>
      <c r="H19" s="119"/>
      <c r="I19" s="119" t="str">
        <f>'2019 PW A P'!H19</f>
        <v>SSAP Diamond 3</v>
      </c>
      <c r="J19" s="119"/>
      <c r="K19" s="119"/>
      <c r="L19" s="119"/>
      <c r="M19" s="119" t="s">
        <v>10</v>
      </c>
      <c r="N19" s="119"/>
      <c r="O19" s="130">
        <f>'2019 PW A P'!E19-'2019 Mos P'!D19</f>
        <v>6.25E-2</v>
      </c>
      <c r="P19" s="79">
        <f t="shared" si="0"/>
        <v>0.69791666666666674</v>
      </c>
      <c r="Q19" s="119"/>
      <c r="R19" s="119"/>
    </row>
    <row r="20" spans="1:18" x14ac:dyDescent="0.25">
      <c r="A20" s="80">
        <f>'2019 PW A P'!B20</f>
        <v>43560</v>
      </c>
      <c r="B20" s="79">
        <f>'2019 PW A P'!D20</f>
        <v>0.77083333333333337</v>
      </c>
      <c r="C20" s="119" t="str">
        <f>CONCATENATE("Prac - ",'2019 PW A P'!G20)</f>
        <v>Prac - Mets</v>
      </c>
      <c r="D20" s="119"/>
      <c r="E20" s="119"/>
      <c r="F20" s="119"/>
      <c r="G20" s="119"/>
      <c r="H20" s="119"/>
      <c r="I20" s="119" t="str">
        <f>'2019 PW A P'!H20</f>
        <v>SSAP Diamond 3</v>
      </c>
      <c r="J20" s="119"/>
      <c r="K20" s="119"/>
      <c r="L20" s="119"/>
      <c r="M20" s="119" t="s">
        <v>10</v>
      </c>
      <c r="N20" s="119"/>
      <c r="O20" s="130">
        <f>'2019 PW A P'!E20-'2019 Mos P'!D20</f>
        <v>0.125</v>
      </c>
      <c r="P20" s="79">
        <f t="shared" si="0"/>
        <v>0.76041666666666674</v>
      </c>
      <c r="Q20" s="119"/>
      <c r="R20" s="119"/>
    </row>
    <row r="21" spans="1:18" x14ac:dyDescent="0.25">
      <c r="A21" s="80">
        <f>'2019 PW A P'!B21</f>
        <v>43561</v>
      </c>
      <c r="B21" s="79">
        <f>'2019 PW A P'!D21</f>
        <v>0.375</v>
      </c>
      <c r="C21" s="119" t="str">
        <f>CONCATENATE("Prac - ",'2019 PW A P'!G21)</f>
        <v>Prac - Angels</v>
      </c>
      <c r="D21" s="119"/>
      <c r="E21" s="119"/>
      <c r="F21" s="119"/>
      <c r="G21" s="119"/>
      <c r="H21" s="119"/>
      <c r="I21" s="119" t="str">
        <f>'2019 PW A P'!H21</f>
        <v>SSAP Diamond 3</v>
      </c>
      <c r="J21" s="119"/>
      <c r="K21" s="119"/>
      <c r="L21" s="119"/>
      <c r="M21" s="119" t="s">
        <v>10</v>
      </c>
      <c r="N21" s="119"/>
      <c r="O21" s="130">
        <f>'2019 PW A P'!E21-'2019 Mos P'!D21</f>
        <v>-0.33333333333333337</v>
      </c>
      <c r="P21" s="79">
        <f t="shared" si="0"/>
        <v>0.36458333333333331</v>
      </c>
      <c r="Q21" s="119"/>
      <c r="R21" s="119"/>
    </row>
    <row r="22" spans="1:18" x14ac:dyDescent="0.25">
      <c r="A22" s="80">
        <f>'2019 PW A P'!B22</f>
        <v>43561</v>
      </c>
      <c r="B22" s="79">
        <f>'2019 PW A P'!D22</f>
        <v>0.4375</v>
      </c>
      <c r="C22" s="119" t="str">
        <f>CONCATENATE("Prac - ",'2019 PW A P'!G22)</f>
        <v>Prac - Rockies</v>
      </c>
      <c r="D22" s="119"/>
      <c r="E22" s="119"/>
      <c r="F22" s="119"/>
      <c r="G22" s="119"/>
      <c r="H22" s="119"/>
      <c r="I22" s="119" t="str">
        <f>'2019 PW A P'!H22</f>
        <v>SSAP Diamond 3</v>
      </c>
      <c r="J22" s="119"/>
      <c r="K22" s="119"/>
      <c r="L22" s="119"/>
      <c r="M22" s="119" t="s">
        <v>10</v>
      </c>
      <c r="N22" s="119"/>
      <c r="O22" s="130">
        <f>'2019 PW A P'!E22-'2019 Mos P'!D22</f>
        <v>-0.27083333333333337</v>
      </c>
      <c r="P22" s="79">
        <f t="shared" si="0"/>
        <v>0.42708333333333331</v>
      </c>
      <c r="Q22" s="119"/>
      <c r="R22" s="119"/>
    </row>
    <row r="23" spans="1:18" x14ac:dyDescent="0.25">
      <c r="A23" s="80">
        <f>'2019 PW A P'!B23</f>
        <v>43561</v>
      </c>
      <c r="B23" s="79">
        <f>'2019 PW A P'!D23</f>
        <v>0.5</v>
      </c>
      <c r="C23" s="119" t="str">
        <f>CONCATENATE("Prac - ",'2019 PW A P'!G23)</f>
        <v>Prac - Mets</v>
      </c>
      <c r="D23" s="119"/>
      <c r="E23" s="119"/>
      <c r="F23" s="119"/>
      <c r="G23" s="119"/>
      <c r="H23" s="119"/>
      <c r="I23" s="119" t="str">
        <f>'2019 PW A P'!H23</f>
        <v>SSAP Diamond 3</v>
      </c>
      <c r="J23" s="119"/>
      <c r="K23" s="119"/>
      <c r="L23" s="119"/>
      <c r="M23" s="119" t="s">
        <v>10</v>
      </c>
      <c r="N23" s="119"/>
      <c r="O23" s="130">
        <f>'2019 PW A P'!E23-'2019 Mos P'!D23</f>
        <v>-0.20833333333333337</v>
      </c>
      <c r="P23" s="79">
        <f t="shared" si="0"/>
        <v>0.48958333333333331</v>
      </c>
      <c r="Q23" s="119"/>
      <c r="R23" s="119"/>
    </row>
    <row r="24" spans="1:18" x14ac:dyDescent="0.25">
      <c r="A24" s="80">
        <f>'2019 PW A P'!B24</f>
        <v>43561</v>
      </c>
      <c r="B24" s="79">
        <f>'2019 PW A P'!D24</f>
        <v>0.54166666666666663</v>
      </c>
      <c r="C24" s="119" t="str">
        <f>CONCATENATE("Prac - ",'2019 PW A P'!G24)</f>
        <v>Prac - BlueJays</v>
      </c>
      <c r="D24" s="119"/>
      <c r="E24" s="119"/>
      <c r="F24" s="119"/>
      <c r="G24" s="119"/>
      <c r="H24" s="119"/>
      <c r="I24" s="119" t="str">
        <f>'2019 PW A P'!H24</f>
        <v>Bakerview West</v>
      </c>
      <c r="J24" s="119"/>
      <c r="K24" s="119"/>
      <c r="L24" s="119"/>
      <c r="M24" s="119" t="s">
        <v>10</v>
      </c>
      <c r="N24" s="119"/>
      <c r="O24" s="130">
        <f>'2019 PW A P'!E24-'2019 Mos P'!D24</f>
        <v>-0.16666666666666674</v>
      </c>
      <c r="P24" s="79">
        <f t="shared" si="0"/>
        <v>0.53125</v>
      </c>
      <c r="Q24" s="119"/>
      <c r="R24" s="119"/>
    </row>
    <row r="25" spans="1:18" x14ac:dyDescent="0.25">
      <c r="A25" s="80">
        <f>'2019 PW A P'!B25</f>
        <v>43561</v>
      </c>
      <c r="B25" s="79">
        <f>'2019 PW A P'!D25</f>
        <v>0.5625</v>
      </c>
      <c r="C25" s="119" t="str">
        <f>CONCATENATE("Prac - ",'2019 PW A P'!G25)</f>
        <v>Prac - Mariners</v>
      </c>
      <c r="D25" s="119"/>
      <c r="E25" s="119"/>
      <c r="F25" s="119"/>
      <c r="G25" s="119"/>
      <c r="H25" s="119"/>
      <c r="I25" s="119" t="str">
        <f>'2019 PW A P'!H25</f>
        <v>SSAP Diamond 3</v>
      </c>
      <c r="J25" s="119"/>
      <c r="K25" s="119"/>
      <c r="L25" s="119"/>
      <c r="M25" s="119" t="s">
        <v>10</v>
      </c>
      <c r="N25" s="119"/>
      <c r="O25" s="130">
        <f>'2019 PW A P'!E25-'2019 Mos P'!D25</f>
        <v>-0.14583333333333337</v>
      </c>
      <c r="P25" s="79">
        <f t="shared" si="0"/>
        <v>0.55208333333333337</v>
      </c>
      <c r="Q25" s="119"/>
      <c r="R25" s="119"/>
    </row>
    <row r="26" spans="1:18" x14ac:dyDescent="0.25">
      <c r="A26" s="80">
        <f>'2019 PW A P'!B26</f>
        <v>43561</v>
      </c>
      <c r="B26" s="79">
        <f>'2019 PW A P'!D26</f>
        <v>0.625</v>
      </c>
      <c r="C26" s="119" t="str">
        <f>CONCATENATE("Prac - ",'2019 PW A P'!G26)</f>
        <v>Prac - Pirates</v>
      </c>
      <c r="D26" s="119"/>
      <c r="E26" s="119"/>
      <c r="F26" s="119"/>
      <c r="G26" s="119"/>
      <c r="H26" s="119"/>
      <c r="I26" s="119" t="str">
        <f>'2019 PW A P'!H26</f>
        <v>SSAP Diamond 3</v>
      </c>
      <c r="J26" s="119"/>
      <c r="K26" s="119"/>
      <c r="L26" s="119"/>
      <c r="M26" s="119" t="s">
        <v>10</v>
      </c>
      <c r="N26" s="119"/>
      <c r="O26" s="130">
        <f>'2019 PW A P'!E26-'2019 Mos P'!D26</f>
        <v>-8.333333333333337E-2</v>
      </c>
      <c r="P26" s="79">
        <f t="shared" si="0"/>
        <v>0.61458333333333337</v>
      </c>
      <c r="Q26" s="119"/>
      <c r="R26" s="119"/>
    </row>
    <row r="27" spans="1:18" x14ac:dyDescent="0.25">
      <c r="A27" s="80">
        <f>'2019 PW A P'!B27</f>
        <v>43562</v>
      </c>
      <c r="B27" s="79">
        <f>'2019 PW A P'!D27</f>
        <v>0.41666666666666669</v>
      </c>
      <c r="C27" s="119" t="str">
        <f>CONCATENATE("Prac - ",'2019 PW A P'!G27)</f>
        <v>Prac - Athletics</v>
      </c>
      <c r="D27" s="119"/>
      <c r="E27" s="119"/>
      <c r="F27" s="119"/>
      <c r="G27" s="119"/>
      <c r="H27" s="119"/>
      <c r="I27" s="119" t="str">
        <f>'2019 PW A P'!H27</f>
        <v>SSAP Diamond 3</v>
      </c>
      <c r="J27" s="119"/>
      <c r="K27" s="119"/>
      <c r="L27" s="119"/>
      <c r="M27" s="119" t="s">
        <v>10</v>
      </c>
      <c r="N27" s="119"/>
      <c r="O27" s="130">
        <f>'2019 PW A P'!E27-'2019 Mos P'!D27</f>
        <v>-0.29166666666666669</v>
      </c>
      <c r="P27" s="79">
        <f t="shared" si="0"/>
        <v>0.40625</v>
      </c>
      <c r="Q27" s="119"/>
      <c r="R27" s="119"/>
    </row>
    <row r="28" spans="1:18" x14ac:dyDescent="0.25">
      <c r="A28" s="80">
        <f>'2019 PW A P'!B28</f>
        <v>43562</v>
      </c>
      <c r="B28" s="79">
        <f>'2019 PW A P'!D28</f>
        <v>0.47916666666666669</v>
      </c>
      <c r="C28" s="119" t="str">
        <f>CONCATENATE("Prac - ",'2019 PW A P'!G28)</f>
        <v>Prac - Rays</v>
      </c>
      <c r="D28" s="119"/>
      <c r="E28" s="119"/>
      <c r="F28" s="119"/>
      <c r="G28" s="119"/>
      <c r="H28" s="119"/>
      <c r="I28" s="119" t="str">
        <f>'2019 PW A P'!H28</f>
        <v>SSAP Diamond 3</v>
      </c>
      <c r="J28" s="119"/>
      <c r="K28" s="119"/>
      <c r="L28" s="119"/>
      <c r="M28" s="119" t="s">
        <v>10</v>
      </c>
      <c r="N28" s="119"/>
      <c r="O28" s="130">
        <f>'2019 PW A P'!E28-'2019 Mos P'!D28</f>
        <v>-0.16666666666666663</v>
      </c>
      <c r="P28" s="79">
        <f t="shared" si="0"/>
        <v>0.46875</v>
      </c>
      <c r="Q28" s="119"/>
      <c r="R28" s="119"/>
    </row>
    <row r="29" spans="1:18" x14ac:dyDescent="0.25">
      <c r="A29" s="80">
        <f>'2019 PW A P'!B29</f>
        <v>43563</v>
      </c>
      <c r="B29" s="79">
        <f>'2019 PW A P'!D29</f>
        <v>0.70833333333333337</v>
      </c>
      <c r="C29" s="119" t="str">
        <f>CONCATENATE("Prac - ",'2019 PW A P'!G29)</f>
        <v>Prac - Pirates</v>
      </c>
      <c r="D29" s="119"/>
      <c r="E29" s="119"/>
      <c r="F29" s="119"/>
      <c r="G29" s="119"/>
      <c r="H29" s="119"/>
      <c r="I29" s="119" t="str">
        <f>'2019 PW A P'!H29</f>
        <v>SSAP Diamond 3</v>
      </c>
      <c r="J29" s="119"/>
      <c r="K29" s="119"/>
      <c r="L29" s="119"/>
      <c r="M29" s="119" t="s">
        <v>10</v>
      </c>
      <c r="N29" s="119"/>
      <c r="O29" s="130">
        <f>'2019 PW A P'!E29-'2019 Mos P'!D29</f>
        <v>6.25E-2</v>
      </c>
      <c r="P29" s="79">
        <f t="shared" si="0"/>
        <v>0.69791666666666674</v>
      </c>
      <c r="Q29" s="119"/>
      <c r="R29" s="119"/>
    </row>
    <row r="30" spans="1:18" x14ac:dyDescent="0.25">
      <c r="A30" s="80">
        <f>'2019 PW A P'!B30</f>
        <v>43563</v>
      </c>
      <c r="B30" s="79">
        <f>'2019 PW A P'!D30</f>
        <v>0.77083333333333337</v>
      </c>
      <c r="C30" s="119" t="str">
        <f>CONCATENATE("Prac - ",'2019 PW A P'!G30)</f>
        <v>Prac - BlueJays</v>
      </c>
      <c r="D30" s="119"/>
      <c r="E30" s="119"/>
      <c r="F30" s="119"/>
      <c r="G30" s="119"/>
      <c r="H30" s="119"/>
      <c r="I30" s="119" t="str">
        <f>'2019 PW A P'!H30</f>
        <v>SSAP Diamond 3</v>
      </c>
      <c r="J30" s="119"/>
      <c r="K30" s="119"/>
      <c r="L30" s="119"/>
      <c r="M30" s="119" t="s">
        <v>10</v>
      </c>
      <c r="N30" s="119"/>
      <c r="O30" s="130">
        <f>'2019 PW A P'!E30-'2019 Mos P'!D30</f>
        <v>0.125</v>
      </c>
      <c r="P30" s="79">
        <f t="shared" si="0"/>
        <v>0.76041666666666674</v>
      </c>
      <c r="Q30" s="119"/>
      <c r="R30" s="119"/>
    </row>
    <row r="31" spans="1:18" x14ac:dyDescent="0.25">
      <c r="A31" s="80">
        <f>'2019 PW A P'!B31</f>
        <v>43564</v>
      </c>
      <c r="B31" s="79">
        <f>'2019 PW A P'!D31</f>
        <v>0.70833333333333337</v>
      </c>
      <c r="C31" s="119" t="str">
        <f>CONCATENATE("Prac - ",'2019 PW A P'!G31)</f>
        <v>Prac - Rays</v>
      </c>
      <c r="D31" s="119"/>
      <c r="E31" s="119"/>
      <c r="F31" s="119"/>
      <c r="G31" s="119"/>
      <c r="H31" s="119"/>
      <c r="I31" s="119" t="str">
        <f>'2019 PW A P'!H31</f>
        <v>Bakerview West</v>
      </c>
      <c r="J31" s="119"/>
      <c r="K31" s="119"/>
      <c r="L31" s="119"/>
      <c r="M31" s="119" t="s">
        <v>10</v>
      </c>
      <c r="N31" s="119"/>
      <c r="O31" s="130">
        <f>'2019 PW A P'!E31-'2019 Mos P'!D31</f>
        <v>0</v>
      </c>
      <c r="P31" s="79">
        <f t="shared" si="0"/>
        <v>0.69791666666666674</v>
      </c>
      <c r="Q31" s="119"/>
      <c r="R31" s="119"/>
    </row>
    <row r="32" spans="1:18" x14ac:dyDescent="0.25">
      <c r="A32" s="80">
        <f>'2019 PW A P'!B32</f>
        <v>43564</v>
      </c>
      <c r="B32" s="79">
        <f>'2019 PW A P'!D32</f>
        <v>0.70833333333333337</v>
      </c>
      <c r="C32" s="119" t="str">
        <f>CONCATENATE("Prac - ",'2019 PW A P'!G32)</f>
        <v>Prac - Angels</v>
      </c>
      <c r="D32" s="119"/>
      <c r="E32" s="119"/>
      <c r="F32" s="119"/>
      <c r="G32" s="119"/>
      <c r="H32" s="119"/>
      <c r="I32" s="119" t="str">
        <f>'2019 PW A P'!H32</f>
        <v>SSAP Diamond 3</v>
      </c>
      <c r="J32" s="119"/>
      <c r="K32" s="119"/>
      <c r="L32" s="119"/>
      <c r="M32" s="119" t="s">
        <v>10</v>
      </c>
      <c r="N32" s="119"/>
      <c r="O32" s="130">
        <f>'2019 PW A P'!E32-'2019 Mos P'!D32</f>
        <v>0</v>
      </c>
      <c r="P32" s="79">
        <f t="shared" si="0"/>
        <v>0.69791666666666674</v>
      </c>
      <c r="Q32" s="119"/>
      <c r="R32" s="119"/>
    </row>
    <row r="33" spans="1:18" x14ac:dyDescent="0.25">
      <c r="A33" s="80">
        <f>'2019 PW A P'!B33</f>
        <v>43564</v>
      </c>
      <c r="B33" s="79">
        <f>'2019 PW A P'!D33</f>
        <v>0.77083333333333337</v>
      </c>
      <c r="C33" s="119" t="str">
        <f>CONCATENATE("Prac - ",'2019 PW A P'!G33)</f>
        <v>Prac - Mariners</v>
      </c>
      <c r="D33" s="119"/>
      <c r="E33" s="119"/>
      <c r="F33" s="119"/>
      <c r="G33" s="119"/>
      <c r="H33" s="119"/>
      <c r="I33" s="119" t="str">
        <f>'2019 PW A P'!H33</f>
        <v>Bakerview West</v>
      </c>
      <c r="J33" s="119"/>
      <c r="K33" s="119"/>
      <c r="L33" s="119"/>
      <c r="M33" s="119" t="s">
        <v>10</v>
      </c>
      <c r="N33" s="119"/>
      <c r="O33" s="130">
        <f>'2019 PW A P'!E33-'2019 Mos P'!D33</f>
        <v>0.45833333333333337</v>
      </c>
      <c r="P33" s="79">
        <f t="shared" si="0"/>
        <v>0.76041666666666674</v>
      </c>
      <c r="Q33" s="119"/>
      <c r="R33" s="119"/>
    </row>
    <row r="34" spans="1:18" x14ac:dyDescent="0.25">
      <c r="A34" s="80">
        <f>'2019 PW A P'!B34</f>
        <v>43564</v>
      </c>
      <c r="B34" s="79">
        <f>'2019 PW A P'!D34</f>
        <v>0.77083333333333337</v>
      </c>
      <c r="C34" s="119" t="str">
        <f>CONCATENATE("Prac - ",'2019 PW A P'!G34)</f>
        <v>Prac - Athletics</v>
      </c>
      <c r="D34" s="119"/>
      <c r="E34" s="119"/>
      <c r="F34" s="119"/>
      <c r="G34" s="119"/>
      <c r="H34" s="119"/>
      <c r="I34" s="119" t="str">
        <f>'2019 PW A P'!H34</f>
        <v>SSAP Diamond 3</v>
      </c>
      <c r="J34" s="119"/>
      <c r="K34" s="119"/>
      <c r="L34" s="119"/>
      <c r="M34" s="119" t="s">
        <v>10</v>
      </c>
      <c r="N34" s="119"/>
      <c r="O34" s="130">
        <f>'2019 PW A P'!E34-'2019 Mos P'!D34</f>
        <v>0.41666666666666669</v>
      </c>
      <c r="P34" s="79">
        <f t="shared" si="0"/>
        <v>0.76041666666666674</v>
      </c>
      <c r="Q34" s="119"/>
      <c r="R34" s="119"/>
    </row>
    <row r="35" spans="1:18" x14ac:dyDescent="0.25">
      <c r="A35" s="80">
        <f>'2019 PW A P'!B35</f>
        <v>43565</v>
      </c>
      <c r="B35" s="79">
        <f>'2019 PW A P'!D35</f>
        <v>0.70833333333333337</v>
      </c>
      <c r="C35" s="119" t="str">
        <f>CONCATENATE("Prac - ",'2019 PW A P'!G35)</f>
        <v>Prac - Pirates</v>
      </c>
      <c r="D35" s="119"/>
      <c r="E35" s="119"/>
      <c r="F35" s="119"/>
      <c r="G35" s="119"/>
      <c r="H35" s="119"/>
      <c r="I35" s="119" t="str">
        <f>'2019 PW A P'!H35</f>
        <v>Bakerview West</v>
      </c>
      <c r="J35" s="119"/>
      <c r="K35" s="119"/>
      <c r="L35" s="119"/>
      <c r="M35" s="119" t="s">
        <v>10</v>
      </c>
      <c r="N35" s="119"/>
      <c r="O35" s="130">
        <f>'2019 PW A P'!E35-'2019 Mos P'!D35</f>
        <v>0.33333333333333337</v>
      </c>
      <c r="P35" s="79">
        <f t="shared" si="0"/>
        <v>0.69791666666666674</v>
      </c>
      <c r="Q35" s="119"/>
      <c r="R35" s="119"/>
    </row>
    <row r="36" spans="1:18" x14ac:dyDescent="0.25">
      <c r="A36" s="80">
        <f>'2019 PW A P'!B36</f>
        <v>43565</v>
      </c>
      <c r="B36" s="79">
        <f>'2019 PW A P'!D36</f>
        <v>0.70833333333333337</v>
      </c>
      <c r="C36" s="119" t="str">
        <f>CONCATENATE("Prac - ",'2019 PW A P'!G36)</f>
        <v>Prac - Rockies</v>
      </c>
      <c r="D36" s="119"/>
      <c r="E36" s="119"/>
      <c r="F36" s="119"/>
      <c r="G36" s="119"/>
      <c r="H36" s="119"/>
      <c r="I36" s="119" t="str">
        <f>'2019 PW A P'!H36</f>
        <v>SSAP Diamond 3</v>
      </c>
      <c r="J36" s="119"/>
      <c r="K36" s="119"/>
      <c r="L36" s="119"/>
      <c r="M36" s="119" t="s">
        <v>10</v>
      </c>
      <c r="N36" s="119"/>
      <c r="O36" s="130">
        <f>'2019 PW A P'!E36-'2019 Mos P'!D36</f>
        <v>0.29166666666666669</v>
      </c>
      <c r="P36" s="79">
        <f t="shared" si="0"/>
        <v>0.69791666666666674</v>
      </c>
      <c r="Q36" s="119"/>
      <c r="R36" s="119"/>
    </row>
    <row r="37" spans="1:18" x14ac:dyDescent="0.25">
      <c r="A37" s="80">
        <f>'2019 PW A P'!B37</f>
        <v>43565</v>
      </c>
      <c r="B37" s="79">
        <f>'2019 PW A P'!D37</f>
        <v>0.77083333333333337</v>
      </c>
      <c r="C37" s="119" t="str">
        <f>CONCATENATE("Prac - ",'2019 PW A P'!G37)</f>
        <v>Prac - BlueJays</v>
      </c>
      <c r="D37" s="119"/>
      <c r="E37" s="119"/>
      <c r="F37" s="119"/>
      <c r="G37" s="119"/>
      <c r="H37" s="119"/>
      <c r="I37" s="119" t="str">
        <f>'2019 PW A P'!H37</f>
        <v>Bakerview West</v>
      </c>
      <c r="J37" s="119"/>
      <c r="K37" s="119"/>
      <c r="L37" s="119"/>
      <c r="M37" s="119" t="s">
        <v>10</v>
      </c>
      <c r="N37" s="119"/>
      <c r="O37" s="130">
        <f>'2019 PW A P'!E37-'2019 Mos P'!D37</f>
        <v>0.33333333333333337</v>
      </c>
      <c r="P37" s="79">
        <f t="shared" si="0"/>
        <v>0.76041666666666674</v>
      </c>
      <c r="Q37" s="119"/>
      <c r="R37" s="119"/>
    </row>
    <row r="38" spans="1:18" x14ac:dyDescent="0.25">
      <c r="A38" s="80">
        <f>'2019 PW A P'!B38</f>
        <v>43565</v>
      </c>
      <c r="B38" s="79">
        <f>'2019 PW A P'!D38</f>
        <v>0.77083333333333337</v>
      </c>
      <c r="C38" s="119" t="str">
        <f>CONCATENATE("Prac - ",'2019 PW A P'!G38)</f>
        <v>Prac - Mets</v>
      </c>
      <c r="D38" s="119"/>
      <c r="E38" s="119"/>
      <c r="F38" s="119"/>
      <c r="G38" s="119"/>
      <c r="H38" s="119"/>
      <c r="I38" s="119" t="str">
        <f>'2019 PW A P'!H38</f>
        <v>SSAP Diamond 3</v>
      </c>
      <c r="J38" s="119"/>
      <c r="K38" s="119"/>
      <c r="L38" s="119"/>
      <c r="M38" s="119" t="s">
        <v>10</v>
      </c>
      <c r="N38" s="119"/>
      <c r="O38" s="130">
        <f>'2019 PW A P'!E38-'2019 Mos P'!D38</f>
        <v>0.3125</v>
      </c>
      <c r="P38" s="79">
        <f t="shared" si="0"/>
        <v>0.76041666666666674</v>
      </c>
      <c r="Q38" s="119"/>
      <c r="R38" s="119"/>
    </row>
    <row r="39" spans="1:18" x14ac:dyDescent="0.25">
      <c r="A39" s="80">
        <f>'2019 PW A P'!B39</f>
        <v>43566</v>
      </c>
      <c r="B39" s="79">
        <f>'2019 PW A P'!D39</f>
        <v>0.70833333333333337</v>
      </c>
      <c r="C39" s="119" t="str">
        <f>CONCATENATE("Prac - ",'2019 PW A P'!G39)</f>
        <v>Prac - Rays</v>
      </c>
      <c r="D39" s="119"/>
      <c r="E39" s="119"/>
      <c r="F39" s="119"/>
      <c r="G39" s="119"/>
      <c r="H39" s="119"/>
      <c r="I39" s="119" t="str">
        <f>'2019 PW A P'!H39</f>
        <v>Bakerview West</v>
      </c>
      <c r="J39" s="119"/>
      <c r="K39" s="119"/>
      <c r="L39" s="119"/>
      <c r="M39" s="119" t="s">
        <v>10</v>
      </c>
      <c r="N39" s="119"/>
      <c r="O39" s="130">
        <f>'2019 PW A P'!E39-'2019 Mos P'!D39</f>
        <v>0.20833333333333337</v>
      </c>
      <c r="P39" s="79">
        <f t="shared" si="0"/>
        <v>0.69791666666666674</v>
      </c>
      <c r="Q39" s="119"/>
      <c r="R39" s="119"/>
    </row>
    <row r="40" spans="1:18" x14ac:dyDescent="0.25">
      <c r="A40" s="80">
        <f>'2019 PW A P'!B40</f>
        <v>43566</v>
      </c>
      <c r="B40" s="79">
        <f>'2019 PW A P'!D40</f>
        <v>0.70833333333333337</v>
      </c>
      <c r="C40" s="119" t="str">
        <f>CONCATENATE("Prac - ",'2019 PW A P'!G40)</f>
        <v>Prac - Athletics</v>
      </c>
      <c r="D40" s="119"/>
      <c r="E40" s="119"/>
      <c r="F40" s="119"/>
      <c r="G40" s="119"/>
      <c r="H40" s="119"/>
      <c r="I40" s="119" t="str">
        <f>'2019 PW A P'!H40</f>
        <v>SSAP Diamond 3</v>
      </c>
      <c r="J40" s="119"/>
      <c r="K40" s="119"/>
      <c r="L40" s="119"/>
      <c r="M40" s="119" t="s">
        <v>10</v>
      </c>
      <c r="N40" s="119"/>
      <c r="O40" s="130">
        <f>'2019 PW A P'!E40-'2019 Mos P'!D40</f>
        <v>0.1875</v>
      </c>
      <c r="P40" s="79">
        <f t="shared" si="0"/>
        <v>0.69791666666666674</v>
      </c>
      <c r="Q40" s="119"/>
      <c r="R40" s="119"/>
    </row>
    <row r="41" spans="1:18" x14ac:dyDescent="0.25">
      <c r="A41" s="80">
        <f>'2019 PW A P'!B41</f>
        <v>43566</v>
      </c>
      <c r="B41" s="79">
        <f>'2019 PW A P'!D41</f>
        <v>0.77083333333333337</v>
      </c>
      <c r="C41" s="119" t="str">
        <f>CONCATENATE("Prac - ",'2019 PW A P'!G41)</f>
        <v>Prac - Angels</v>
      </c>
      <c r="D41" s="119"/>
      <c r="E41" s="119"/>
      <c r="F41" s="119"/>
      <c r="G41" s="119"/>
      <c r="H41" s="119"/>
      <c r="I41" s="119" t="str">
        <f>'2019 PW A P'!H41</f>
        <v>Bakerview West</v>
      </c>
      <c r="J41" s="119"/>
      <c r="K41" s="119"/>
      <c r="L41" s="119"/>
      <c r="M41" s="119" t="s">
        <v>10</v>
      </c>
      <c r="N41" s="119"/>
      <c r="O41" s="130">
        <f>'2019 PW A P'!E41-'2019 Mos P'!D41</f>
        <v>0.20833333333333337</v>
      </c>
      <c r="P41" s="79">
        <f t="shared" si="0"/>
        <v>0.76041666666666674</v>
      </c>
      <c r="Q41" s="119"/>
      <c r="R41" s="119"/>
    </row>
    <row r="42" spans="1:18" x14ac:dyDescent="0.25">
      <c r="A42" s="80">
        <f>'2019 PW A P'!B42</f>
        <v>43566</v>
      </c>
      <c r="B42" s="79">
        <f>'2019 PW A P'!D42</f>
        <v>0.77083333333333337</v>
      </c>
      <c r="C42" s="119" t="str">
        <f>CONCATENATE("Prac - ",'2019 PW A P'!G42)</f>
        <v>Prac - Mariners</v>
      </c>
      <c r="D42" s="119"/>
      <c r="E42" s="119"/>
      <c r="F42" s="119"/>
      <c r="G42" s="119"/>
      <c r="H42" s="119"/>
      <c r="I42" s="119" t="str">
        <f>'2019 PW A P'!H42</f>
        <v>SSAP Diamond 3</v>
      </c>
      <c r="J42" s="119"/>
      <c r="K42" s="119"/>
      <c r="L42" s="119"/>
      <c r="M42" s="119" t="s">
        <v>10</v>
      </c>
      <c r="N42" s="119"/>
      <c r="O42" s="130">
        <f>'2019 PW A P'!E42-'2019 Mos P'!D42</f>
        <v>0.43750000000000006</v>
      </c>
      <c r="P42" s="79">
        <f t="shared" si="0"/>
        <v>0.76041666666666674</v>
      </c>
      <c r="Q42" s="119"/>
      <c r="R42" s="119"/>
    </row>
    <row r="43" spans="1:18" x14ac:dyDescent="0.25">
      <c r="A43" s="80">
        <f>'2019 PW A P'!B43</f>
        <v>43567</v>
      </c>
      <c r="B43" s="79">
        <f>'2019 PW A P'!D43</f>
        <v>0.70833333333333337</v>
      </c>
      <c r="C43" s="119" t="str">
        <f>CONCATENATE("Prac - ",'2019 PW A P'!G43)</f>
        <v>Prac - Rockies</v>
      </c>
      <c r="D43" s="119"/>
      <c r="E43" s="119"/>
      <c r="F43" s="119"/>
      <c r="G43" s="119"/>
      <c r="H43" s="119"/>
      <c r="I43" s="119" t="str">
        <f>'2019 PW A P'!H43</f>
        <v>SSAP Diamond 3</v>
      </c>
      <c r="J43" s="119"/>
      <c r="K43" s="119"/>
      <c r="L43" s="119"/>
      <c r="M43" s="119" t="s">
        <v>10</v>
      </c>
      <c r="N43" s="119"/>
      <c r="O43" s="130">
        <f>'2019 PW A P'!E43-'2019 Mos P'!D43</f>
        <v>0.31250000000000006</v>
      </c>
      <c r="P43" s="79">
        <f t="shared" si="0"/>
        <v>0.69791666666666674</v>
      </c>
      <c r="Q43" s="119"/>
      <c r="R43" s="119"/>
    </row>
    <row r="44" spans="1:18" x14ac:dyDescent="0.25">
      <c r="A44" s="80">
        <f>'2019 PW A P'!B44</f>
        <v>43567</v>
      </c>
      <c r="B44" s="79">
        <f>'2019 PW A P'!D44</f>
        <v>0.77083333333333337</v>
      </c>
      <c r="C44" s="119" t="str">
        <f>CONCATENATE("Prac - ",'2019 PW A P'!G44)</f>
        <v>Prac - Mets</v>
      </c>
      <c r="D44" s="119"/>
      <c r="E44" s="119"/>
      <c r="F44" s="119"/>
      <c r="G44" s="119"/>
      <c r="H44" s="119"/>
      <c r="I44" s="119" t="str">
        <f>'2019 PW A P'!H44</f>
        <v>SSAP Diamond 3</v>
      </c>
      <c r="J44" s="119"/>
      <c r="K44" s="119"/>
      <c r="L44" s="119"/>
      <c r="M44" s="119" t="s">
        <v>10</v>
      </c>
      <c r="N44" s="119"/>
      <c r="O44" s="130">
        <f>'2019 PW A P'!E44-'2019 Mos P'!D44</f>
        <v>0.3125</v>
      </c>
      <c r="P44" s="79">
        <f t="shared" si="0"/>
        <v>0.76041666666666674</v>
      </c>
      <c r="Q44" s="119"/>
      <c r="R44" s="119"/>
    </row>
    <row r="45" spans="1:18" x14ac:dyDescent="0.25">
      <c r="A45" s="80">
        <f>'2019 PW A P'!B45</f>
        <v>43570</v>
      </c>
      <c r="B45" s="79">
        <f>'2019 PW A P'!D45</f>
        <v>0.70833333333333337</v>
      </c>
      <c r="C45" s="119" t="str">
        <f>CONCATENATE("Prac - ",'2019 PW A P'!G45)</f>
        <v>Prac - Pirates</v>
      </c>
      <c r="D45" s="119"/>
      <c r="E45" s="119"/>
      <c r="F45" s="119"/>
      <c r="G45" s="119"/>
      <c r="H45" s="119"/>
      <c r="I45" s="119" t="str">
        <f>'2019 PW A P'!H45</f>
        <v>Bakerview West</v>
      </c>
      <c r="J45" s="119"/>
      <c r="K45" s="119"/>
      <c r="L45" s="119"/>
      <c r="M45" s="119" t="s">
        <v>10</v>
      </c>
      <c r="N45" s="119"/>
      <c r="O45" s="130">
        <f>'2019 PW A P'!E45-'2019 Mos P'!D45</f>
        <v>0.1875</v>
      </c>
      <c r="P45" s="79">
        <f t="shared" si="0"/>
        <v>0.69791666666666674</v>
      </c>
      <c r="Q45" s="119"/>
      <c r="R45" s="119"/>
    </row>
    <row r="46" spans="1:18" x14ac:dyDescent="0.25">
      <c r="A46" s="80">
        <f>'2019 PW A P'!B46</f>
        <v>43570</v>
      </c>
      <c r="B46" s="79">
        <f>'2019 PW A P'!D46</f>
        <v>0.77083333333333337</v>
      </c>
      <c r="C46" s="119" t="str">
        <f>CONCATENATE("Prac - ",'2019 PW A P'!G46)</f>
        <v>Prac - BlueJays</v>
      </c>
      <c r="D46" s="119"/>
      <c r="E46" s="119"/>
      <c r="F46" s="119"/>
      <c r="G46" s="119"/>
      <c r="H46" s="119"/>
      <c r="I46" s="119" t="str">
        <f>'2019 PW A P'!H46</f>
        <v>Bakerview West</v>
      </c>
      <c r="J46" s="119"/>
      <c r="K46" s="119"/>
      <c r="L46" s="119"/>
      <c r="M46" s="119" t="s">
        <v>10</v>
      </c>
      <c r="N46" s="119"/>
      <c r="O46" s="130">
        <f>'2019 PW A P'!E46-'2019 Mos P'!D46</f>
        <v>0.1875</v>
      </c>
      <c r="P46" s="79">
        <f t="shared" si="0"/>
        <v>0.76041666666666674</v>
      </c>
      <c r="Q46" s="119"/>
      <c r="R46" s="119"/>
    </row>
    <row r="47" spans="1:18" x14ac:dyDescent="0.25">
      <c r="A47" s="80">
        <f>'2019 PW A P'!B47</f>
        <v>43571</v>
      </c>
      <c r="B47" s="79">
        <f>'2019 PW A P'!D47</f>
        <v>0.70833333333333337</v>
      </c>
      <c r="C47" s="119" t="str">
        <f>CONCATENATE("Prac - ",'2019 PW A P'!G47)</f>
        <v>Prac - Angels</v>
      </c>
      <c r="D47" s="119"/>
      <c r="E47" s="119"/>
      <c r="F47" s="119"/>
      <c r="G47" s="119"/>
      <c r="H47" s="119"/>
      <c r="I47" s="119" t="str">
        <f>'2019 PW A P'!H47</f>
        <v>Bakerview West</v>
      </c>
      <c r="J47" s="119"/>
      <c r="K47" s="119"/>
      <c r="L47" s="119"/>
      <c r="M47" s="119" t="s">
        <v>10</v>
      </c>
      <c r="N47" s="119"/>
      <c r="O47" s="130">
        <f>'2019 PW A P'!E47-'2019 Mos P'!D47</f>
        <v>6.25E-2</v>
      </c>
      <c r="P47" s="79">
        <f t="shared" si="0"/>
        <v>0.69791666666666674</v>
      </c>
      <c r="Q47" s="119"/>
      <c r="R47" s="119"/>
    </row>
    <row r="48" spans="1:18" x14ac:dyDescent="0.25">
      <c r="A48" s="80">
        <f>'2019 PW A P'!B48</f>
        <v>43571</v>
      </c>
      <c r="B48" s="79">
        <f>'2019 PW A P'!D48</f>
        <v>0.77083333333333337</v>
      </c>
      <c r="C48" s="119" t="str">
        <f>CONCATENATE("Prac - ",'2019 PW A P'!G48)</f>
        <v>Prac - Rockies</v>
      </c>
      <c r="D48" s="119"/>
      <c r="E48" s="119"/>
      <c r="F48" s="119"/>
      <c r="G48" s="119"/>
      <c r="H48" s="119"/>
      <c r="I48" s="119" t="str">
        <f>'2019 PW A P'!H48</f>
        <v>Bakerview West</v>
      </c>
      <c r="J48" s="119"/>
      <c r="K48" s="119"/>
      <c r="L48" s="119"/>
      <c r="M48" s="119" t="s">
        <v>10</v>
      </c>
      <c r="N48" s="119"/>
      <c r="O48" s="130">
        <f>'2019 PW A P'!E48-'2019 Mos P'!D48</f>
        <v>0.125</v>
      </c>
      <c r="P48" s="79">
        <f t="shared" si="0"/>
        <v>0.76041666666666674</v>
      </c>
      <c r="Q48" s="119"/>
      <c r="R48" s="119"/>
    </row>
    <row r="49" spans="1:18" x14ac:dyDescent="0.25">
      <c r="A49" s="80">
        <f>'2019 PW A P'!B49</f>
        <v>43572</v>
      </c>
      <c r="B49" s="79">
        <f>'2019 PW A P'!D49</f>
        <v>0.70833333333333337</v>
      </c>
      <c r="C49" s="119" t="str">
        <f>CONCATENATE("Prac - ",'2019 PW A P'!G49)</f>
        <v>Prac - Mets</v>
      </c>
      <c r="D49" s="119"/>
      <c r="E49" s="119"/>
      <c r="F49" s="119"/>
      <c r="G49" s="119"/>
      <c r="H49" s="119"/>
      <c r="I49" s="119" t="str">
        <f>'2019 PW A P'!H49</f>
        <v>Bakerview East</v>
      </c>
      <c r="J49" s="119"/>
      <c r="K49" s="119"/>
      <c r="L49" s="119"/>
      <c r="M49" s="119" t="s">
        <v>10</v>
      </c>
      <c r="N49" s="119"/>
      <c r="O49" s="130">
        <f>'2019 PW A P'!E49-'2019 Mos P'!D49</f>
        <v>6.25E-2</v>
      </c>
      <c r="P49" s="79">
        <f t="shared" si="0"/>
        <v>0.69791666666666674</v>
      </c>
      <c r="Q49" s="119"/>
      <c r="R49" s="119"/>
    </row>
    <row r="50" spans="1:18" x14ac:dyDescent="0.25">
      <c r="A50" s="80">
        <f>'2019 PW A P'!B50</f>
        <v>43572</v>
      </c>
      <c r="B50" s="79">
        <f>'2019 PW A P'!D50</f>
        <v>0.70833333333333337</v>
      </c>
      <c r="C50" s="119" t="str">
        <f>CONCATENATE("Prac - ",'2019 PW A P'!G50)</f>
        <v>Prac - Mariners</v>
      </c>
      <c r="D50" s="119"/>
      <c r="E50" s="119"/>
      <c r="F50" s="119"/>
      <c r="G50" s="119"/>
      <c r="H50" s="119"/>
      <c r="I50" s="119" t="str">
        <f>'2019 PW A P'!H50</f>
        <v>Bakerview West</v>
      </c>
      <c r="J50" s="119"/>
      <c r="K50" s="119"/>
      <c r="L50" s="119"/>
      <c r="M50" s="119" t="s">
        <v>10</v>
      </c>
      <c r="N50" s="119"/>
      <c r="O50" s="130">
        <f>'2019 PW A P'!E50-'2019 Mos P'!D50</f>
        <v>6.25E-2</v>
      </c>
      <c r="P50" s="79">
        <f t="shared" si="0"/>
        <v>0.69791666666666674</v>
      </c>
      <c r="Q50" s="119"/>
      <c r="R50" s="119"/>
    </row>
    <row r="51" spans="1:18" x14ac:dyDescent="0.25">
      <c r="A51" s="80">
        <f>'2019 PW A P'!B51</f>
        <v>43572</v>
      </c>
      <c r="B51" s="79">
        <f>'2019 PW A P'!D51</f>
        <v>0.77083333333333337</v>
      </c>
      <c r="C51" s="119" t="str">
        <f>CONCATENATE("Prac - ",'2019 PW A P'!G51)</f>
        <v>Prac - Athletics</v>
      </c>
      <c r="D51" s="119"/>
      <c r="E51" s="119"/>
      <c r="F51" s="119"/>
      <c r="G51" s="119"/>
      <c r="H51" s="119"/>
      <c r="I51" s="119" t="str">
        <f>'2019 PW A P'!H51</f>
        <v>SSAP Turf #3 - East</v>
      </c>
      <c r="J51" s="119"/>
      <c r="K51" s="119"/>
      <c r="L51" s="119"/>
      <c r="M51" s="119" t="s">
        <v>10</v>
      </c>
      <c r="N51" s="119"/>
      <c r="O51" s="130">
        <f>'2019 PW A P'!E51-'2019 Mos P'!D51</f>
        <v>0.125</v>
      </c>
      <c r="P51" s="79">
        <f t="shared" si="0"/>
        <v>0.76041666666666674</v>
      </c>
      <c r="Q51" s="119"/>
      <c r="R51" s="119"/>
    </row>
    <row r="52" spans="1:18" x14ac:dyDescent="0.25">
      <c r="A52" s="80">
        <f>'2019 PW A P'!B52</f>
        <v>43572</v>
      </c>
      <c r="B52" s="79">
        <f>'2019 PW A P'!D52</f>
        <v>0.77083333333333337</v>
      </c>
      <c r="C52" s="119" t="str">
        <f>CONCATENATE("Prac - ",'2019 PW A P'!G52)</f>
        <v>Prac - Rays</v>
      </c>
      <c r="D52" s="119"/>
      <c r="E52" s="119"/>
      <c r="F52" s="119"/>
      <c r="G52" s="119"/>
      <c r="H52" s="119"/>
      <c r="I52" s="119" t="str">
        <f>'2019 PW A P'!H52</f>
        <v>Bakerview West</v>
      </c>
      <c r="J52" s="119"/>
      <c r="K52" s="119"/>
      <c r="L52" s="119"/>
      <c r="M52" s="119" t="s">
        <v>10</v>
      </c>
      <c r="N52" s="119"/>
      <c r="O52" s="130">
        <f>'2019 PW A P'!E52-'2019 Mos P'!D52</f>
        <v>6.25E-2</v>
      </c>
      <c r="P52" s="79">
        <f t="shared" si="0"/>
        <v>0.76041666666666674</v>
      </c>
      <c r="Q52" s="119"/>
      <c r="R52" s="119"/>
    </row>
    <row r="53" spans="1:18" x14ac:dyDescent="0.25">
      <c r="A53" s="80">
        <f>'2019 PW A P'!B53</f>
        <v>43578</v>
      </c>
      <c r="B53" s="79">
        <f>'2019 PW A P'!D53</f>
        <v>0.70833333333333337</v>
      </c>
      <c r="C53" s="119" t="str">
        <f>CONCATENATE("Prac - ",'2019 PW A P'!G53)</f>
        <v>Prac - Mets</v>
      </c>
      <c r="D53" s="119"/>
      <c r="E53" s="119"/>
      <c r="F53" s="119"/>
      <c r="G53" s="119"/>
      <c r="H53" s="119"/>
      <c r="I53" s="119" t="str">
        <f>'2019 PW A P'!H53</f>
        <v>Bakerview West</v>
      </c>
      <c r="J53" s="119"/>
      <c r="K53" s="119"/>
      <c r="L53" s="119"/>
      <c r="M53" s="119" t="s">
        <v>10</v>
      </c>
      <c r="N53" s="119"/>
      <c r="O53" s="130">
        <f>'2019 PW A P'!E53-'2019 Mos P'!D53</f>
        <v>0</v>
      </c>
      <c r="P53" s="79">
        <f t="shared" si="0"/>
        <v>0.69791666666666674</v>
      </c>
      <c r="Q53" s="119"/>
      <c r="R53" s="119"/>
    </row>
    <row r="54" spans="1:18" x14ac:dyDescent="0.25">
      <c r="A54" s="80">
        <f>'2019 PW A P'!B54</f>
        <v>43578</v>
      </c>
      <c r="B54" s="79">
        <f>'2019 PW A P'!D54</f>
        <v>0.77083333333333337</v>
      </c>
      <c r="C54" s="119" t="str">
        <f>CONCATENATE("Prac - ",'2019 PW A P'!G54)</f>
        <v>Prac - BlueJays</v>
      </c>
      <c r="D54" s="119"/>
      <c r="E54" s="119"/>
      <c r="F54" s="119"/>
      <c r="G54" s="119"/>
      <c r="H54" s="119"/>
      <c r="I54" s="119" t="str">
        <f>'2019 PW A P'!H54</f>
        <v>Bakerview West</v>
      </c>
      <c r="J54" s="119"/>
      <c r="K54" s="119"/>
      <c r="L54" s="119"/>
      <c r="M54" s="119" t="s">
        <v>10</v>
      </c>
      <c r="N54" s="119"/>
      <c r="O54" s="130">
        <f>'2019 PW A P'!E54-'2019 Mos P'!D54</f>
        <v>6.25E-2</v>
      </c>
      <c r="P54" s="79">
        <f t="shared" si="0"/>
        <v>0.76041666666666674</v>
      </c>
      <c r="Q54" s="119"/>
      <c r="R54" s="119"/>
    </row>
    <row r="55" spans="1:18" x14ac:dyDescent="0.25">
      <c r="A55" s="80">
        <f>'2019 PW A P'!B55</f>
        <v>43579</v>
      </c>
      <c r="B55" s="79">
        <f>'2019 PW A P'!D55</f>
        <v>0.70833333333333337</v>
      </c>
      <c r="C55" s="119" t="str">
        <f>CONCATENATE("Prac - ",'2019 PW A P'!G55)</f>
        <v>Prac - Pirates</v>
      </c>
      <c r="D55" s="119"/>
      <c r="E55" s="119"/>
      <c r="F55" s="119"/>
      <c r="G55" s="119"/>
      <c r="H55" s="119"/>
      <c r="I55" s="119" t="str">
        <f>'2019 PW A P'!H55</f>
        <v>SSAP Turf #3 - East</v>
      </c>
      <c r="J55" s="119"/>
      <c r="K55" s="119"/>
      <c r="L55" s="119"/>
      <c r="M55" s="119" t="s">
        <v>10</v>
      </c>
      <c r="N55" s="119"/>
      <c r="O55" s="130">
        <f>'2019 PW A P'!E55-'2019 Mos P'!D55</f>
        <v>0</v>
      </c>
      <c r="P55" s="79">
        <f t="shared" si="0"/>
        <v>0.69791666666666674</v>
      </c>
      <c r="Q55" s="119"/>
      <c r="R55" s="119"/>
    </row>
    <row r="56" spans="1:18" x14ac:dyDescent="0.25">
      <c r="A56" s="80">
        <f>'2019 PW A P'!B56</f>
        <v>43579</v>
      </c>
      <c r="B56" s="79">
        <f>'2019 PW A P'!D56</f>
        <v>0.70833333333333337</v>
      </c>
      <c r="C56" s="119" t="str">
        <f>CONCATENATE("Prac - ",'2019 PW A P'!G56)</f>
        <v>Prac - Rockies</v>
      </c>
      <c r="D56" s="119"/>
      <c r="E56" s="119"/>
      <c r="F56" s="119"/>
      <c r="G56" s="119"/>
      <c r="H56" s="119"/>
      <c r="I56" s="119" t="str">
        <f>'2019 PW A P'!H56</f>
        <v>Bakerview East</v>
      </c>
      <c r="J56" s="119"/>
      <c r="K56" s="119"/>
      <c r="L56" s="119"/>
      <c r="M56" s="119" t="s">
        <v>10</v>
      </c>
      <c r="N56" s="119"/>
      <c r="O56" s="130">
        <f>'2019 PW A P'!E56-'2019 Mos P'!D56</f>
        <v>6.25E-2</v>
      </c>
      <c r="P56" s="79">
        <f t="shared" si="0"/>
        <v>0.69791666666666674</v>
      </c>
      <c r="Q56" s="119"/>
      <c r="R56" s="119"/>
    </row>
    <row r="57" spans="1:18" x14ac:dyDescent="0.25">
      <c r="A57" s="80">
        <f>'2019 PW A P'!B57</f>
        <v>43579</v>
      </c>
      <c r="B57" s="79">
        <f>'2019 PW A P'!D57</f>
        <v>0.77083333333333337</v>
      </c>
      <c r="C57" s="119" t="str">
        <f>CONCATENATE("Prac - ",'2019 PW A P'!G57)</f>
        <v>Prac - Mariners</v>
      </c>
      <c r="D57" s="119"/>
      <c r="E57" s="119"/>
      <c r="F57" s="119"/>
      <c r="G57" s="119"/>
      <c r="H57" s="119"/>
      <c r="I57" s="119" t="str">
        <f>'2019 PW A P'!H57</f>
        <v>Bakerview West</v>
      </c>
      <c r="J57" s="119"/>
      <c r="K57" s="119"/>
      <c r="L57" s="119"/>
      <c r="M57" s="119" t="s">
        <v>10</v>
      </c>
      <c r="N57" s="119"/>
      <c r="O57" s="130">
        <f>'2019 PW A P'!E57-'2019 Mos P'!D57</f>
        <v>0.125</v>
      </c>
      <c r="P57" s="79">
        <f t="shared" si="0"/>
        <v>0.76041666666666674</v>
      </c>
      <c r="Q57" s="119"/>
      <c r="R57" s="119"/>
    </row>
    <row r="58" spans="1:18" x14ac:dyDescent="0.25">
      <c r="A58" s="80">
        <f>'2019 PW A P'!B58</f>
        <v>43579</v>
      </c>
      <c r="B58" s="79">
        <f>'2019 PW A P'!D58</f>
        <v>0.77083333333333337</v>
      </c>
      <c r="C58" s="119" t="str">
        <f>CONCATENATE("Prac - ",'2019 PW A P'!G58)</f>
        <v>Prac - Angels</v>
      </c>
      <c r="D58" s="119"/>
      <c r="E58" s="119"/>
      <c r="F58" s="119"/>
      <c r="G58" s="119"/>
      <c r="H58" s="119"/>
      <c r="I58" s="119" t="str">
        <f>'2019 PW A P'!H58</f>
        <v>Bakerview East</v>
      </c>
      <c r="J58" s="119"/>
      <c r="K58" s="119"/>
      <c r="L58" s="119"/>
      <c r="M58" s="119" t="s">
        <v>10</v>
      </c>
      <c r="N58" s="119"/>
      <c r="O58" s="130">
        <f>'2019 PW A P'!E58-'2019 Mos P'!D58</f>
        <v>6.25E-2</v>
      </c>
      <c r="P58" s="79">
        <f t="shared" si="0"/>
        <v>0.76041666666666674</v>
      </c>
      <c r="Q58" s="119"/>
      <c r="R58" s="119"/>
    </row>
    <row r="59" spans="1:18" x14ac:dyDescent="0.25">
      <c r="A59" s="80">
        <f>'2019 PW A P'!B59</f>
        <v>43579</v>
      </c>
      <c r="B59" s="79">
        <f>'2019 PW A P'!D59</f>
        <v>0.77083333333333337</v>
      </c>
      <c r="C59" s="119" t="str">
        <f>CONCATENATE("Prac - ",'2019 PW A P'!G59)</f>
        <v>Prac - Athletics</v>
      </c>
      <c r="D59" s="119"/>
      <c r="E59" s="119"/>
      <c r="F59" s="119"/>
      <c r="G59" s="119"/>
      <c r="H59" s="119"/>
      <c r="I59" s="119" t="str">
        <f>'2019 PW A P'!H59</f>
        <v>Bakerview West</v>
      </c>
      <c r="J59" s="119"/>
      <c r="K59" s="119"/>
      <c r="L59" s="119"/>
      <c r="M59" s="119" t="s">
        <v>10</v>
      </c>
      <c r="N59" s="119"/>
      <c r="O59" s="130">
        <f>'2019 PW A P'!E59-'2019 Mos P'!D59</f>
        <v>6.25E-2</v>
      </c>
      <c r="P59" s="79">
        <f t="shared" si="0"/>
        <v>0.76041666666666674</v>
      </c>
      <c r="Q59" s="119"/>
      <c r="R59" s="119"/>
    </row>
    <row r="60" spans="1:18" x14ac:dyDescent="0.25">
      <c r="A60" s="80">
        <f>'2019 PW A P'!B60</f>
        <v>43581</v>
      </c>
      <c r="B60" s="79">
        <f>'2019 PW A P'!D60</f>
        <v>0.70833333333333337</v>
      </c>
      <c r="C60" s="119" t="str">
        <f>CONCATENATE("Prac - ",'2019 PW A P'!G60)</f>
        <v>Prac - Rays</v>
      </c>
      <c r="D60" s="119"/>
      <c r="E60" s="119"/>
      <c r="F60" s="119"/>
      <c r="G60" s="119"/>
      <c r="H60" s="119"/>
      <c r="I60" s="119" t="str">
        <f>'2019 PW A P'!H60</f>
        <v>Bakerview West</v>
      </c>
      <c r="J60" s="119"/>
      <c r="K60" s="119"/>
      <c r="L60" s="119"/>
      <c r="M60" s="119" t="s">
        <v>10</v>
      </c>
      <c r="N60" s="119"/>
      <c r="O60" s="130">
        <f>'2019 PW A P'!E60-'2019 Mos P'!D60</f>
        <v>0</v>
      </c>
      <c r="P60" s="79">
        <f t="shared" si="0"/>
        <v>0.69791666666666674</v>
      </c>
      <c r="Q60" s="119"/>
      <c r="R60" s="119"/>
    </row>
    <row r="61" spans="1:18" x14ac:dyDescent="0.25">
      <c r="A61" s="80">
        <f>'2019 PW A P'!B61</f>
        <v>43584</v>
      </c>
      <c r="B61" s="79">
        <f>'2019 PW A P'!D61</f>
        <v>0.70833333333333337</v>
      </c>
      <c r="C61" s="119" t="str">
        <f>CONCATENATE("Prac - ",'2019 PW A P'!G61)</f>
        <v>Prac - Pirates</v>
      </c>
      <c r="D61" s="119"/>
      <c r="E61" s="119"/>
      <c r="F61" s="119"/>
      <c r="G61" s="119"/>
      <c r="H61" s="119"/>
      <c r="I61" s="119" t="str">
        <f>'2019 PW A P'!H61</f>
        <v>Bakerview West</v>
      </c>
      <c r="J61" s="119"/>
      <c r="K61" s="119"/>
      <c r="L61" s="119"/>
      <c r="M61" s="119" t="s">
        <v>10</v>
      </c>
      <c r="N61" s="119"/>
      <c r="O61" s="130">
        <f>'2019 PW A P'!E61-'2019 Mos P'!D61</f>
        <v>6.25E-2</v>
      </c>
      <c r="P61" s="79">
        <f t="shared" si="0"/>
        <v>0.69791666666666674</v>
      </c>
      <c r="Q61" s="119"/>
      <c r="R61" s="119"/>
    </row>
    <row r="62" spans="1:18" x14ac:dyDescent="0.25">
      <c r="A62" s="80">
        <f>'2019 PW A P'!B62</f>
        <v>43584</v>
      </c>
      <c r="B62" s="79">
        <f>'2019 PW A P'!D62</f>
        <v>0.77083333333333337</v>
      </c>
      <c r="C62" s="119" t="str">
        <f>CONCATENATE("Prac - ",'2019 PW A P'!G62)</f>
        <v>Prac - BlueJays</v>
      </c>
      <c r="D62" s="119"/>
      <c r="E62" s="119"/>
      <c r="F62" s="119"/>
      <c r="G62" s="119"/>
      <c r="H62" s="119"/>
      <c r="I62" s="119" t="str">
        <f>'2019 PW A P'!H62</f>
        <v>Bakerview West</v>
      </c>
      <c r="J62" s="119"/>
      <c r="K62" s="119"/>
      <c r="L62" s="119"/>
      <c r="M62" s="119" t="s">
        <v>10</v>
      </c>
      <c r="N62" s="119"/>
      <c r="O62" s="130">
        <f>'2019 PW A P'!E62-'2019 Mos P'!D62</f>
        <v>0.125</v>
      </c>
      <c r="P62" s="79">
        <f t="shared" si="0"/>
        <v>0.76041666666666674</v>
      </c>
      <c r="Q62" s="119"/>
      <c r="R62" s="119"/>
    </row>
    <row r="63" spans="1:18" x14ac:dyDescent="0.25">
      <c r="A63" s="80">
        <f>'2019 PW A P'!B63</f>
        <v>43585</v>
      </c>
      <c r="B63" s="79">
        <f>'2019 PW A P'!D63</f>
        <v>0.70833333333333337</v>
      </c>
      <c r="C63" s="119" t="str">
        <f>CONCATENATE("Prac - ",'2019 PW A P'!G63)</f>
        <v>Prac - Angels</v>
      </c>
      <c r="D63" s="119"/>
      <c r="E63" s="119"/>
      <c r="F63" s="119"/>
      <c r="G63" s="119"/>
      <c r="H63" s="119"/>
      <c r="I63" s="119" t="str">
        <f>'2019 PW A P'!H63</f>
        <v>Bakerview West</v>
      </c>
      <c r="J63" s="119"/>
      <c r="K63" s="119"/>
      <c r="L63" s="119"/>
      <c r="M63" s="119" t="s">
        <v>10</v>
      </c>
      <c r="N63" s="119"/>
      <c r="O63" s="130">
        <f>'2019 PW A P'!E63-'2019 Mos P'!D63</f>
        <v>6.25E-2</v>
      </c>
      <c r="P63" s="79">
        <f t="shared" si="0"/>
        <v>0.69791666666666674</v>
      </c>
      <c r="Q63" s="119"/>
      <c r="R63" s="119"/>
    </row>
    <row r="64" spans="1:18" x14ac:dyDescent="0.25">
      <c r="A64" s="80">
        <f>'2019 PW A P'!B64</f>
        <v>43585</v>
      </c>
      <c r="B64" s="79">
        <f>'2019 PW A P'!D64</f>
        <v>0.77083333333333337</v>
      </c>
      <c r="C64" s="119" t="str">
        <f>CONCATENATE("Prac - ",'2019 PW A P'!G64)</f>
        <v>Prac - Rays</v>
      </c>
      <c r="D64" s="119"/>
      <c r="E64" s="119"/>
      <c r="F64" s="119"/>
      <c r="G64" s="119"/>
      <c r="H64" s="119"/>
      <c r="I64" s="119" t="str">
        <f>'2019 PW A P'!H64</f>
        <v>Bakerview West</v>
      </c>
      <c r="J64" s="119"/>
      <c r="K64" s="119"/>
      <c r="L64" s="119"/>
      <c r="M64" s="119" t="s">
        <v>10</v>
      </c>
      <c r="N64" s="119"/>
      <c r="O64" s="130">
        <f>'2019 PW A P'!E64-'2019 Mos P'!D64</f>
        <v>0.125</v>
      </c>
      <c r="P64" s="79">
        <f t="shared" si="0"/>
        <v>0.76041666666666674</v>
      </c>
      <c r="Q64" s="119"/>
      <c r="R64" s="119"/>
    </row>
    <row r="65" spans="1:18" x14ac:dyDescent="0.25">
      <c r="A65" s="80">
        <f>'2019 PW A P'!B65</f>
        <v>43586</v>
      </c>
      <c r="B65" s="79">
        <f>'2019 PW A P'!D65</f>
        <v>0.70833333333333337</v>
      </c>
      <c r="C65" s="119" t="str">
        <f>CONCATENATE("Prac - ",'2019 PW A P'!G65)</f>
        <v>Prac - Rockies</v>
      </c>
      <c r="D65" s="119"/>
      <c r="E65" s="119"/>
      <c r="F65" s="119"/>
      <c r="G65" s="119"/>
      <c r="H65" s="119"/>
      <c r="I65" s="119" t="str">
        <f>'2019 PW A P'!H65</f>
        <v>Bakerview East</v>
      </c>
      <c r="J65" s="119"/>
      <c r="K65" s="119"/>
      <c r="L65" s="119"/>
      <c r="M65" s="119" t="s">
        <v>10</v>
      </c>
      <c r="N65" s="119"/>
      <c r="O65" s="130">
        <f>'2019 PW A P'!E65-'2019 Mos P'!D65</f>
        <v>6.25E-2</v>
      </c>
      <c r="P65" s="79">
        <f t="shared" si="0"/>
        <v>0.69791666666666674</v>
      </c>
      <c r="Q65" s="119"/>
      <c r="R65" s="119"/>
    </row>
    <row r="66" spans="1:18" x14ac:dyDescent="0.25">
      <c r="A66" s="80">
        <f>'2019 PW A P'!B66</f>
        <v>43586</v>
      </c>
      <c r="B66" s="79">
        <f>'2019 PW A P'!D66</f>
        <v>0.70833333333333337</v>
      </c>
      <c r="C66" s="119" t="str">
        <f>CONCATENATE("Prac - ",'2019 PW A P'!G66)</f>
        <v>Prac - Athletics</v>
      </c>
      <c r="D66" s="119"/>
      <c r="E66" s="119"/>
      <c r="F66" s="119"/>
      <c r="G66" s="119"/>
      <c r="H66" s="119"/>
      <c r="I66" s="119" t="str">
        <f>'2019 PW A P'!H66</f>
        <v>Bakerview West</v>
      </c>
      <c r="J66" s="119"/>
      <c r="K66" s="119"/>
      <c r="L66" s="119"/>
      <c r="M66" s="119" t="s">
        <v>10</v>
      </c>
      <c r="N66" s="119"/>
      <c r="O66" s="130">
        <f>'2019 PW A P'!E66-'2019 Mos P'!D66</f>
        <v>0</v>
      </c>
      <c r="P66" s="79">
        <f t="shared" si="0"/>
        <v>0.69791666666666674</v>
      </c>
      <c r="Q66" s="119"/>
      <c r="R66" s="119"/>
    </row>
    <row r="67" spans="1:18" x14ac:dyDescent="0.25">
      <c r="A67" s="80">
        <f>'2019 PW A P'!B67</f>
        <v>43586</v>
      </c>
      <c r="B67" s="79">
        <f>'2019 PW A P'!D67</f>
        <v>0.77083333333333337</v>
      </c>
      <c r="C67" s="119" t="str">
        <f>CONCATENATE("Prac - ",'2019 PW A P'!G67)</f>
        <v>Prac - Mets</v>
      </c>
      <c r="D67" s="119"/>
      <c r="E67" s="119"/>
      <c r="F67" s="119"/>
      <c r="G67" s="119"/>
      <c r="H67" s="119"/>
      <c r="I67" s="119" t="str">
        <f>'2019 PW A P'!H67</f>
        <v>SSAP Turf #3 - East</v>
      </c>
      <c r="J67" s="119"/>
      <c r="K67" s="119"/>
      <c r="L67" s="119"/>
      <c r="M67" s="119" t="s">
        <v>10</v>
      </c>
      <c r="N67" s="119"/>
      <c r="O67" s="130">
        <f>'2019 PW A P'!E67-'2019 Mos P'!D67</f>
        <v>6.25E-2</v>
      </c>
      <c r="P67" s="79">
        <f t="shared" si="0"/>
        <v>0.76041666666666674</v>
      </c>
      <c r="Q67" s="119"/>
      <c r="R67" s="119"/>
    </row>
    <row r="68" spans="1:18" x14ac:dyDescent="0.25">
      <c r="A68" s="80">
        <f>'2019 PW A P'!B68</f>
        <v>43586</v>
      </c>
      <c r="B68" s="79">
        <f>'2019 PW A P'!D68</f>
        <v>0.77083333333333337</v>
      </c>
      <c r="C68" s="119" t="str">
        <f>CONCATENATE("Prac - ",'2019 PW A P'!G68)</f>
        <v>Prac - Mariners</v>
      </c>
      <c r="D68" s="119"/>
      <c r="E68" s="119"/>
      <c r="F68" s="119"/>
      <c r="G68" s="119"/>
      <c r="H68" s="119"/>
      <c r="I68" s="119" t="str">
        <f>'2019 PW A P'!H68</f>
        <v>Bakerview West</v>
      </c>
      <c r="J68" s="119"/>
      <c r="K68" s="119"/>
      <c r="L68" s="119"/>
      <c r="M68" s="119" t="s">
        <v>10</v>
      </c>
      <c r="N68" s="119"/>
      <c r="O68" s="130">
        <f>'2019 PW A P'!E68-'2019 Mos P'!D68</f>
        <v>6.25E-2</v>
      </c>
      <c r="P68" s="79">
        <f t="shared" si="0"/>
        <v>0.76041666666666674</v>
      </c>
      <c r="Q68" s="119"/>
      <c r="R68" s="119"/>
    </row>
    <row r="69" spans="1:18" x14ac:dyDescent="0.25">
      <c r="A69" s="80">
        <f>'2019 PW A P'!B69</f>
        <v>43591</v>
      </c>
      <c r="B69" s="79">
        <f>'2019 PW A P'!D69</f>
        <v>0.70833333333333337</v>
      </c>
      <c r="C69" s="119" t="str">
        <f>CONCATENATE("Prac - ",'2019 PW A P'!G69)</f>
        <v>Prac - Pirates</v>
      </c>
      <c r="D69" s="119"/>
      <c r="E69" s="119"/>
      <c r="F69" s="119"/>
      <c r="G69" s="119"/>
      <c r="H69" s="119"/>
      <c r="I69" s="119" t="str">
        <f>'2019 PW A P'!H69</f>
        <v>Bakerview West</v>
      </c>
      <c r="J69" s="119"/>
      <c r="K69" s="119"/>
      <c r="L69" s="119"/>
      <c r="M69" s="119" t="s">
        <v>10</v>
      </c>
      <c r="N69" s="119"/>
      <c r="O69" s="130">
        <f>'2019 PW A P'!E69-'2019 Mos P'!D69</f>
        <v>0</v>
      </c>
      <c r="P69" s="79">
        <f t="shared" si="0"/>
        <v>0.69791666666666674</v>
      </c>
      <c r="Q69" s="119"/>
      <c r="R69" s="119"/>
    </row>
    <row r="70" spans="1:18" x14ac:dyDescent="0.25">
      <c r="A70" s="80">
        <f>'2019 PW A P'!B70</f>
        <v>43591</v>
      </c>
      <c r="B70" s="79">
        <f>'2019 PW A P'!D70</f>
        <v>0.77083333333333337</v>
      </c>
      <c r="C70" s="119" t="str">
        <f>CONCATENATE("Prac - ",'2019 PW A P'!G70)</f>
        <v>Prac - BlueJays</v>
      </c>
      <c r="D70" s="119"/>
      <c r="E70" s="119"/>
      <c r="F70" s="119"/>
      <c r="G70" s="119"/>
      <c r="H70" s="119"/>
      <c r="I70" s="119" t="str">
        <f>'2019 PW A P'!H70</f>
        <v>Bakerview West</v>
      </c>
      <c r="J70" s="119"/>
      <c r="K70" s="119"/>
      <c r="L70" s="119"/>
      <c r="M70" s="119" t="s">
        <v>10</v>
      </c>
      <c r="N70" s="119"/>
      <c r="O70" s="130">
        <f>'2019 PW A P'!E70-'2019 Mos P'!D70</f>
        <v>0.125</v>
      </c>
      <c r="P70" s="79">
        <f t="shared" ref="P70:P108" si="1">B70-HLOOKUP($P$2,$T$1:$V$2,2,FALSE)</f>
        <v>0.76041666666666674</v>
      </c>
      <c r="Q70" s="119"/>
      <c r="R70" s="119"/>
    </row>
    <row r="71" spans="1:18" x14ac:dyDescent="0.25">
      <c r="A71" s="80">
        <f>'2019 PW A P'!B71</f>
        <v>43592</v>
      </c>
      <c r="B71" s="79">
        <f>'2019 PW A P'!D71</f>
        <v>0.70833333333333337</v>
      </c>
      <c r="C71" s="119" t="str">
        <f>CONCATENATE("Prac - ",'2019 PW A P'!G71)</f>
        <v>Prac - Rockies</v>
      </c>
      <c r="D71" s="119"/>
      <c r="E71" s="119"/>
      <c r="F71" s="119"/>
      <c r="G71" s="119"/>
      <c r="H71" s="119"/>
      <c r="I71" s="119" t="str">
        <f>'2019 PW A P'!H71</f>
        <v>Bakerview West</v>
      </c>
      <c r="J71" s="119"/>
      <c r="K71" s="119"/>
      <c r="L71" s="119"/>
      <c r="M71" s="119" t="s">
        <v>10</v>
      </c>
      <c r="N71" s="119"/>
      <c r="O71" s="130">
        <f>'2019 PW A P'!E71-'2019 Mos P'!D71</f>
        <v>0</v>
      </c>
      <c r="P71" s="79">
        <f t="shared" si="1"/>
        <v>0.69791666666666674</v>
      </c>
      <c r="Q71" s="119"/>
      <c r="R71" s="119"/>
    </row>
    <row r="72" spans="1:18" x14ac:dyDescent="0.25">
      <c r="A72" s="80">
        <f>'2019 PW A P'!B72</f>
        <v>43592</v>
      </c>
      <c r="B72" s="79">
        <f>'2019 PW A P'!D72</f>
        <v>0.77083333333333337</v>
      </c>
      <c r="C72" s="119" t="str">
        <f>CONCATENATE("Prac - ",'2019 PW A P'!G72)</f>
        <v>Prac - Rays</v>
      </c>
      <c r="D72" s="119"/>
      <c r="E72" s="119"/>
      <c r="F72" s="119"/>
      <c r="G72" s="119"/>
      <c r="H72" s="119"/>
      <c r="I72" s="119" t="str">
        <f>'2019 PW A P'!H72</f>
        <v>Bakerview West</v>
      </c>
      <c r="J72" s="119"/>
      <c r="K72" s="119"/>
      <c r="L72" s="119"/>
      <c r="M72" s="119" t="s">
        <v>10</v>
      </c>
      <c r="N72" s="119"/>
      <c r="O72" s="130">
        <f>'2019 PW A P'!E72-'2019 Mos P'!D72</f>
        <v>6.25E-2</v>
      </c>
      <c r="P72" s="79">
        <f t="shared" si="1"/>
        <v>0.76041666666666674</v>
      </c>
      <c r="Q72" s="119"/>
      <c r="R72" s="119"/>
    </row>
    <row r="73" spans="1:18" x14ac:dyDescent="0.25">
      <c r="A73" s="80">
        <f>'2019 PW A P'!B73</f>
        <v>43593</v>
      </c>
      <c r="B73" s="79">
        <f>'2019 PW A P'!D73</f>
        <v>0.70833333333333337</v>
      </c>
      <c r="C73" s="119" t="str">
        <f>CONCATENATE("Prac - ",'2019 PW A P'!G73)</f>
        <v>Prac - Athletics</v>
      </c>
      <c r="D73" s="119"/>
      <c r="E73" s="119"/>
      <c r="F73" s="119"/>
      <c r="G73" s="119"/>
      <c r="H73" s="119"/>
      <c r="I73" s="119" t="str">
        <f>'2019 PW A P'!H73</f>
        <v>Bakerview East</v>
      </c>
      <c r="J73" s="119"/>
      <c r="K73" s="119"/>
      <c r="L73" s="119"/>
      <c r="M73" s="119" t="s">
        <v>10</v>
      </c>
      <c r="N73" s="119"/>
      <c r="O73" s="130">
        <f>'2019 PW A P'!E73-'2019 Mos P'!D73</f>
        <v>0</v>
      </c>
      <c r="P73" s="79">
        <f t="shared" si="1"/>
        <v>0.69791666666666674</v>
      </c>
      <c r="Q73" s="119"/>
      <c r="R73" s="119"/>
    </row>
    <row r="74" spans="1:18" x14ac:dyDescent="0.25">
      <c r="A74" s="80">
        <f>'2019 PW A P'!B74</f>
        <v>43593</v>
      </c>
      <c r="B74" s="79">
        <f>'2019 PW A P'!D74</f>
        <v>0.70833333333333337</v>
      </c>
      <c r="C74" s="119" t="str">
        <f>CONCATENATE("Prac - ",'2019 PW A P'!G74)</f>
        <v>Prac - Mariners</v>
      </c>
      <c r="D74" s="119"/>
      <c r="E74" s="119"/>
      <c r="F74" s="119"/>
      <c r="G74" s="119"/>
      <c r="H74" s="119"/>
      <c r="I74" s="119" t="str">
        <f>'2019 PW A P'!H74</f>
        <v>Bakerview West</v>
      </c>
      <c r="J74" s="119"/>
      <c r="K74" s="119"/>
      <c r="L74" s="119"/>
      <c r="M74" s="119" t="s">
        <v>10</v>
      </c>
      <c r="N74" s="119"/>
      <c r="O74" s="130">
        <f>'2019 PW A P'!E74-'2019 Mos P'!D74</f>
        <v>0</v>
      </c>
      <c r="P74" s="79">
        <f t="shared" si="1"/>
        <v>0.69791666666666674</v>
      </c>
      <c r="Q74" s="119"/>
      <c r="R74" s="119"/>
    </row>
    <row r="75" spans="1:18" x14ac:dyDescent="0.25">
      <c r="A75" s="80">
        <f>'2019 PW A P'!B75</f>
        <v>43593</v>
      </c>
      <c r="B75" s="79">
        <f>'2019 PW A P'!D75</f>
        <v>0.77083333333333337</v>
      </c>
      <c r="C75" s="119" t="str">
        <f>CONCATENATE("Prac - ",'2019 PW A P'!G75)</f>
        <v>Prac - Angels</v>
      </c>
      <c r="D75" s="119"/>
      <c r="E75" s="119"/>
      <c r="F75" s="119"/>
      <c r="G75" s="119"/>
      <c r="H75" s="119"/>
      <c r="I75" s="119" t="str">
        <f>'2019 PW A P'!H75</f>
        <v>SSAP Turf #3 - East</v>
      </c>
      <c r="J75" s="119"/>
      <c r="K75" s="119"/>
      <c r="L75" s="119"/>
      <c r="M75" s="119" t="s">
        <v>10</v>
      </c>
      <c r="N75" s="119"/>
      <c r="O75" s="130">
        <f>'2019 PW A P'!E75-'2019 Mos P'!D75</f>
        <v>0.125</v>
      </c>
      <c r="P75" s="79">
        <f t="shared" si="1"/>
        <v>0.76041666666666674</v>
      </c>
      <c r="Q75" s="119"/>
      <c r="R75" s="119"/>
    </row>
    <row r="76" spans="1:18" x14ac:dyDescent="0.25">
      <c r="A76" s="80">
        <f>'2019 PW A P'!B76</f>
        <v>43593</v>
      </c>
      <c r="B76" s="79">
        <f>'2019 PW A P'!D76</f>
        <v>0.77083333333333337</v>
      </c>
      <c r="C76" s="119" t="str">
        <f>CONCATENATE("Prac - ",'2019 PW A P'!G76)</f>
        <v>Prac - Mets</v>
      </c>
      <c r="D76" s="119"/>
      <c r="E76" s="119"/>
      <c r="F76" s="119"/>
      <c r="G76" s="119"/>
      <c r="H76" s="119"/>
      <c r="I76" s="119" t="str">
        <f>'2019 PW A P'!H76</f>
        <v>Bakerview West</v>
      </c>
      <c r="J76" s="119"/>
      <c r="K76" s="119"/>
      <c r="L76" s="119"/>
      <c r="M76" s="119" t="s">
        <v>10</v>
      </c>
      <c r="N76" s="119"/>
      <c r="O76" s="130">
        <f>'2019 PW A P'!E76-'2019 Mos P'!D76</f>
        <v>0.125</v>
      </c>
      <c r="P76" s="79">
        <f t="shared" si="1"/>
        <v>0.76041666666666674</v>
      </c>
      <c r="Q76" s="119"/>
      <c r="R76" s="119"/>
    </row>
    <row r="77" spans="1:18" x14ac:dyDescent="0.25">
      <c r="A77" s="80">
        <f>'2019 PW A P'!B77</f>
        <v>43598</v>
      </c>
      <c r="B77" s="79">
        <f>'2019 PW A P'!D77</f>
        <v>0.70833333333333337</v>
      </c>
      <c r="C77" s="119" t="str">
        <f>CONCATENATE("Prac - ",'2019 PW A P'!G77)</f>
        <v>Prac - Pirates</v>
      </c>
      <c r="D77" s="119"/>
      <c r="E77" s="119"/>
      <c r="F77" s="119"/>
      <c r="G77" s="119"/>
      <c r="H77" s="119"/>
      <c r="I77" s="119" t="str">
        <f>'2019 PW A P'!H77</f>
        <v>Bakerview West</v>
      </c>
      <c r="J77" s="119"/>
      <c r="K77" s="119"/>
      <c r="L77" s="119"/>
      <c r="M77" s="119" t="s">
        <v>10</v>
      </c>
      <c r="N77" s="119"/>
      <c r="O77" s="130">
        <f>'2019 PW A P'!E77-'2019 Mos P'!D77</f>
        <v>6.25E-2</v>
      </c>
      <c r="P77" s="79">
        <f t="shared" si="1"/>
        <v>0.69791666666666674</v>
      </c>
      <c r="Q77" s="119"/>
      <c r="R77" s="119"/>
    </row>
    <row r="78" spans="1:18" x14ac:dyDescent="0.25">
      <c r="A78" s="80">
        <f>'2019 PW A P'!B78</f>
        <v>43598</v>
      </c>
      <c r="B78" s="79">
        <f>'2019 PW A P'!D78</f>
        <v>0.77083333333333337</v>
      </c>
      <c r="C78" s="119" t="str">
        <f>CONCATENATE("Prac - ",'2019 PW A P'!G78)</f>
        <v>Prac - BlueJays</v>
      </c>
      <c r="D78" s="119"/>
      <c r="E78" s="119"/>
      <c r="F78" s="119"/>
      <c r="G78" s="119"/>
      <c r="H78" s="119"/>
      <c r="I78" s="119" t="str">
        <f>'2019 PW A P'!H78</f>
        <v>Bakerview West</v>
      </c>
      <c r="J78" s="119"/>
      <c r="K78" s="119"/>
      <c r="L78" s="119"/>
      <c r="M78" s="119" t="s">
        <v>10</v>
      </c>
      <c r="N78" s="119"/>
      <c r="O78" s="130">
        <f>'2019 PW A P'!E78-'2019 Mos P'!D78</f>
        <v>0.125</v>
      </c>
      <c r="P78" s="79">
        <f t="shared" si="1"/>
        <v>0.76041666666666674</v>
      </c>
      <c r="Q78" s="119"/>
      <c r="R78" s="119"/>
    </row>
    <row r="79" spans="1:18" x14ac:dyDescent="0.25">
      <c r="A79" s="80">
        <f>'2019 PW A P'!B79</f>
        <v>43599</v>
      </c>
      <c r="B79" s="79">
        <f>'2019 PW A P'!D79</f>
        <v>0.70833333333333337</v>
      </c>
      <c r="C79" s="119" t="str">
        <f>CONCATENATE("Prac - ",'2019 PW A P'!G79)</f>
        <v>Prac - Angels</v>
      </c>
      <c r="D79" s="119"/>
      <c r="E79" s="119"/>
      <c r="F79" s="119"/>
      <c r="G79" s="119"/>
      <c r="H79" s="119"/>
      <c r="I79" s="119" t="str">
        <f>'2019 PW A P'!H79</f>
        <v>Bakerview West</v>
      </c>
      <c r="J79" s="119"/>
      <c r="K79" s="119"/>
      <c r="L79" s="119"/>
      <c r="M79" s="119" t="s">
        <v>10</v>
      </c>
      <c r="N79" s="119"/>
      <c r="O79" s="130">
        <f>'2019 PW A P'!E79-'2019 Mos P'!D79</f>
        <v>6.25E-2</v>
      </c>
      <c r="P79" s="79">
        <f t="shared" si="1"/>
        <v>0.69791666666666674</v>
      </c>
      <c r="Q79" s="119"/>
      <c r="R79" s="119"/>
    </row>
    <row r="80" spans="1:18" x14ac:dyDescent="0.25">
      <c r="A80" s="80">
        <f>'2019 PW A P'!B80</f>
        <v>43599</v>
      </c>
      <c r="B80" s="79">
        <f>'2019 PW A P'!D80</f>
        <v>0.77083333333333337</v>
      </c>
      <c r="C80" s="119" t="str">
        <f>CONCATENATE("Prac - ",'2019 PW A P'!G80)</f>
        <v>Prac - Rockies</v>
      </c>
      <c r="D80" s="119"/>
      <c r="E80" s="119"/>
      <c r="F80" s="119"/>
      <c r="G80" s="119"/>
      <c r="H80" s="119"/>
      <c r="I80" s="119" t="str">
        <f>'2019 PW A P'!H80</f>
        <v>Bakerview West</v>
      </c>
      <c r="J80" s="119"/>
      <c r="K80" s="119"/>
      <c r="L80" s="119"/>
      <c r="M80" s="119" t="s">
        <v>10</v>
      </c>
      <c r="N80" s="119"/>
      <c r="O80" s="130">
        <f>'2019 PW A P'!E80-'2019 Mos P'!D80</f>
        <v>6.25E-2</v>
      </c>
      <c r="P80" s="79">
        <f t="shared" si="1"/>
        <v>0.76041666666666674</v>
      </c>
      <c r="Q80" s="119"/>
      <c r="R80" s="119"/>
    </row>
    <row r="81" spans="1:18" x14ac:dyDescent="0.25">
      <c r="A81" s="80">
        <f>'2019 PW A P'!B81</f>
        <v>43600</v>
      </c>
      <c r="B81" s="79">
        <f>'2019 PW A P'!D81</f>
        <v>0.70833333333333337</v>
      </c>
      <c r="C81" s="119" t="str">
        <f>CONCATENATE("Prac - ",'2019 PW A P'!G81)</f>
        <v>Prac - Rays</v>
      </c>
      <c r="D81" s="119"/>
      <c r="E81" s="119"/>
      <c r="F81" s="119"/>
      <c r="G81" s="119"/>
      <c r="H81" s="119"/>
      <c r="I81" s="119" t="str">
        <f>'2019 PW A P'!H81</f>
        <v>Bakerview East</v>
      </c>
      <c r="J81" s="119"/>
      <c r="K81" s="119"/>
      <c r="L81" s="119"/>
      <c r="M81" s="119" t="s">
        <v>10</v>
      </c>
      <c r="N81" s="119"/>
      <c r="O81" s="130">
        <f>'2019 PW A P'!E81-'2019 Mos P'!D81</f>
        <v>0</v>
      </c>
      <c r="P81" s="79">
        <f t="shared" si="1"/>
        <v>0.69791666666666674</v>
      </c>
      <c r="Q81" s="119"/>
      <c r="R81" s="119"/>
    </row>
    <row r="82" spans="1:18" x14ac:dyDescent="0.25">
      <c r="A82" s="80">
        <f>'2019 PW A P'!B82</f>
        <v>43600</v>
      </c>
      <c r="B82" s="79">
        <f>'2019 PW A P'!D82</f>
        <v>0.70833333333333337</v>
      </c>
      <c r="C82" s="119" t="str">
        <f>CONCATENATE("Prac - ",'2019 PW A P'!G82)</f>
        <v>Prac - Athletics</v>
      </c>
      <c r="D82" s="119"/>
      <c r="E82" s="119"/>
      <c r="F82" s="119"/>
      <c r="G82" s="119"/>
      <c r="H82" s="119"/>
      <c r="I82" s="119" t="str">
        <f>'2019 PW A P'!H82</f>
        <v>Bakerview West</v>
      </c>
      <c r="J82" s="119"/>
      <c r="K82" s="119"/>
      <c r="L82" s="119"/>
      <c r="M82" s="119" t="s">
        <v>10</v>
      </c>
      <c r="N82" s="119"/>
      <c r="O82" s="130">
        <f>'2019 PW A P'!E82-'2019 Mos P'!D82</f>
        <v>0</v>
      </c>
      <c r="P82" s="79">
        <f t="shared" si="1"/>
        <v>0.69791666666666674</v>
      </c>
      <c r="Q82" s="119"/>
      <c r="R82" s="119"/>
    </row>
    <row r="83" spans="1:18" x14ac:dyDescent="0.25">
      <c r="A83" s="80">
        <f>'2019 PW A P'!B83</f>
        <v>43600</v>
      </c>
      <c r="B83" s="79">
        <f>'2019 PW A P'!D83</f>
        <v>0.77083333333333337</v>
      </c>
      <c r="C83" s="119" t="str">
        <f>CONCATENATE("Prac - ",'2019 PW A P'!G83)</f>
        <v>Prac - Mariners</v>
      </c>
      <c r="D83" s="119"/>
      <c r="E83" s="119"/>
      <c r="F83" s="119"/>
      <c r="G83" s="119"/>
      <c r="H83" s="119"/>
      <c r="I83" s="119" t="str">
        <f>'2019 PW A P'!H83</f>
        <v>SSAP Turf #3 - East</v>
      </c>
      <c r="J83" s="119"/>
      <c r="K83" s="119"/>
      <c r="L83" s="119"/>
      <c r="M83" s="119" t="s">
        <v>10</v>
      </c>
      <c r="N83" s="119"/>
      <c r="O83" s="130">
        <f>'2019 PW A P'!E83-'2019 Mos P'!D83</f>
        <v>6.25E-2</v>
      </c>
      <c r="P83" s="79">
        <f t="shared" si="1"/>
        <v>0.76041666666666674</v>
      </c>
      <c r="Q83" s="119"/>
      <c r="R83" s="119"/>
    </row>
    <row r="84" spans="1:18" x14ac:dyDescent="0.25">
      <c r="A84" s="80">
        <f>'2019 PW A P'!B84</f>
        <v>43600</v>
      </c>
      <c r="B84" s="79">
        <f>'2019 PW A P'!D84</f>
        <v>0.77083333333333337</v>
      </c>
      <c r="C84" s="119" t="str">
        <f>CONCATENATE("Prac - ",'2019 PW A P'!G84)</f>
        <v>Prac - Mets</v>
      </c>
      <c r="D84" s="119"/>
      <c r="E84" s="119"/>
      <c r="F84" s="119"/>
      <c r="G84" s="119"/>
      <c r="H84" s="119"/>
      <c r="I84" s="119" t="str">
        <f>'2019 PW A P'!H84</f>
        <v>Bakerview West</v>
      </c>
      <c r="J84" s="119"/>
      <c r="K84" s="119"/>
      <c r="L84" s="119"/>
      <c r="M84" s="119" t="s">
        <v>10</v>
      </c>
      <c r="N84" s="119"/>
      <c r="O84" s="130">
        <f>'2019 PW A P'!E84-'2019 Mos P'!D84</f>
        <v>0.125</v>
      </c>
      <c r="P84" s="79">
        <f t="shared" si="1"/>
        <v>0.76041666666666674</v>
      </c>
      <c r="Q84" s="119"/>
      <c r="R84" s="119"/>
    </row>
    <row r="85" spans="1:18" x14ac:dyDescent="0.25">
      <c r="A85" s="80">
        <f>'2019 PW A P'!B85</f>
        <v>43606</v>
      </c>
      <c r="B85" s="79">
        <f>'2019 PW A P'!D85</f>
        <v>0.70833333333333337</v>
      </c>
      <c r="C85" s="119" t="str">
        <f>CONCATENATE("Prac - ",'2019 PW A P'!G85)</f>
        <v>Prac - Rockies</v>
      </c>
      <c r="D85" s="119"/>
      <c r="E85" s="119"/>
      <c r="F85" s="119"/>
      <c r="G85" s="119"/>
      <c r="H85" s="119"/>
      <c r="I85" s="119" t="str">
        <f>'2019 PW A P'!H85</f>
        <v>Bakerview West</v>
      </c>
      <c r="J85" s="119"/>
      <c r="K85" s="119"/>
      <c r="L85" s="119"/>
      <c r="M85" s="119" t="s">
        <v>10</v>
      </c>
      <c r="N85" s="119"/>
      <c r="O85" s="130">
        <f>'2019 PW A P'!E85-'2019 Mos P'!D85</f>
        <v>0</v>
      </c>
      <c r="P85" s="79">
        <f t="shared" si="1"/>
        <v>0.69791666666666674</v>
      </c>
      <c r="Q85" s="119"/>
      <c r="R85" s="119"/>
    </row>
    <row r="86" spans="1:18" x14ac:dyDescent="0.25">
      <c r="A86" s="80">
        <f>'2019 PW A P'!B86</f>
        <v>43606</v>
      </c>
      <c r="B86" s="79">
        <f>'2019 PW A P'!D86</f>
        <v>0.77083333333333337</v>
      </c>
      <c r="C86" s="119" t="str">
        <f>CONCATENATE("Prac - ",'2019 PW A P'!G86)</f>
        <v>Prac - Mets</v>
      </c>
      <c r="D86" s="119"/>
      <c r="E86" s="119"/>
      <c r="F86" s="119"/>
      <c r="G86" s="119"/>
      <c r="H86" s="119"/>
      <c r="I86" s="119" t="str">
        <f>'2019 PW A P'!H86</f>
        <v>Bakerview West</v>
      </c>
      <c r="J86" s="119"/>
      <c r="K86" s="119"/>
      <c r="L86" s="119"/>
      <c r="M86" s="119" t="s">
        <v>10</v>
      </c>
      <c r="N86" s="119"/>
      <c r="O86" s="130">
        <f>'2019 PW A P'!E86-'2019 Mos P'!D86</f>
        <v>6.25E-2</v>
      </c>
      <c r="P86" s="79">
        <f t="shared" si="1"/>
        <v>0.76041666666666674</v>
      </c>
      <c r="Q86" s="119"/>
      <c r="R86" s="119"/>
    </row>
    <row r="87" spans="1:18" x14ac:dyDescent="0.25">
      <c r="A87" s="80">
        <f>'2019 PW A P'!B87</f>
        <v>43607</v>
      </c>
      <c r="B87" s="79">
        <f>'2019 PW A P'!D87</f>
        <v>0.70833333333333337</v>
      </c>
      <c r="C87" s="119" t="str">
        <f>CONCATENATE("Prac - ",'2019 PW A P'!G87)</f>
        <v>Prac - Angels</v>
      </c>
      <c r="D87" s="119"/>
      <c r="E87" s="119"/>
      <c r="F87" s="119"/>
      <c r="G87" s="119"/>
      <c r="H87" s="119"/>
      <c r="I87" s="119" t="str">
        <f>'2019 PW A P'!H87</f>
        <v>Bakerview East</v>
      </c>
      <c r="J87" s="119"/>
      <c r="K87" s="119"/>
      <c r="L87" s="119"/>
      <c r="M87" s="119" t="s">
        <v>10</v>
      </c>
      <c r="N87" s="119"/>
      <c r="O87" s="130">
        <f>'2019 PW A P'!E87-'2019 Mos P'!D87</f>
        <v>0</v>
      </c>
      <c r="P87" s="79">
        <f t="shared" si="1"/>
        <v>0.69791666666666674</v>
      </c>
      <c r="Q87" s="119"/>
      <c r="R87" s="119"/>
    </row>
    <row r="88" spans="1:18" x14ac:dyDescent="0.25">
      <c r="A88" s="80">
        <f>'2019 PW A P'!B88</f>
        <v>43607</v>
      </c>
      <c r="B88" s="79">
        <f>'2019 PW A P'!D88</f>
        <v>0.70833333333333337</v>
      </c>
      <c r="C88" s="119" t="str">
        <f>CONCATENATE("Prac - ",'2019 PW A P'!G88)</f>
        <v>Prac - Athletics</v>
      </c>
      <c r="D88" s="119"/>
      <c r="E88" s="119"/>
      <c r="F88" s="119"/>
      <c r="G88" s="119"/>
      <c r="H88" s="119"/>
      <c r="I88" s="119" t="str">
        <f>'2019 PW A P'!H88</f>
        <v>Bakerview West</v>
      </c>
      <c r="J88" s="119"/>
      <c r="K88" s="119"/>
      <c r="L88" s="119"/>
      <c r="M88" s="119" t="s">
        <v>10</v>
      </c>
      <c r="N88" s="119"/>
      <c r="O88" s="130">
        <f>'2019 PW A P'!E88-'2019 Mos P'!D88</f>
        <v>0</v>
      </c>
      <c r="P88" s="79">
        <f t="shared" si="1"/>
        <v>0.69791666666666674</v>
      </c>
      <c r="Q88" s="119"/>
      <c r="R88" s="119"/>
    </row>
    <row r="89" spans="1:18" x14ac:dyDescent="0.25">
      <c r="A89" s="80">
        <f>'2019 PW A P'!B89</f>
        <v>43607</v>
      </c>
      <c r="B89" s="79">
        <f>'2019 PW A P'!D89</f>
        <v>0.77083333333333337</v>
      </c>
      <c r="C89" s="119" t="str">
        <f>CONCATENATE("Prac - ",'2019 PW A P'!G89)</f>
        <v>Prac - Mariners</v>
      </c>
      <c r="D89" s="119"/>
      <c r="E89" s="119"/>
      <c r="F89" s="119"/>
      <c r="G89" s="119"/>
      <c r="H89" s="119"/>
      <c r="I89" s="119" t="str">
        <f>'2019 PW A P'!H89</f>
        <v>SSAP Turf #3 - East</v>
      </c>
      <c r="J89" s="119"/>
      <c r="K89" s="119"/>
      <c r="L89" s="119"/>
      <c r="M89" s="119" t="s">
        <v>10</v>
      </c>
      <c r="N89" s="119"/>
      <c r="O89" s="130">
        <f>'2019 PW A P'!E89-'2019 Mos P'!D89</f>
        <v>0.125</v>
      </c>
      <c r="P89" s="79">
        <f t="shared" si="1"/>
        <v>0.76041666666666674</v>
      </c>
      <c r="Q89" s="119"/>
      <c r="R89" s="119"/>
    </row>
    <row r="90" spans="1:18" x14ac:dyDescent="0.25">
      <c r="A90" s="80">
        <f>'2019 PW A P'!B90</f>
        <v>43607</v>
      </c>
      <c r="B90" s="79">
        <f>'2019 PW A P'!D90</f>
        <v>0.77083333333333337</v>
      </c>
      <c r="C90" s="119" t="str">
        <f>CONCATENATE("Prac - ",'2019 PW A P'!G90)</f>
        <v>Prac - Pirates</v>
      </c>
      <c r="D90" s="119"/>
      <c r="E90" s="119"/>
      <c r="F90" s="119"/>
      <c r="G90" s="119"/>
      <c r="H90" s="119"/>
      <c r="I90" s="119" t="str">
        <f>'2019 PW A P'!H90</f>
        <v>Bakerview East</v>
      </c>
      <c r="J90" s="119"/>
      <c r="K90" s="119"/>
      <c r="L90" s="119"/>
      <c r="M90" s="119" t="s">
        <v>10</v>
      </c>
      <c r="N90" s="119"/>
      <c r="O90" s="130">
        <f>'2019 PW A P'!E90-'2019 Mos P'!D90</f>
        <v>0.125</v>
      </c>
      <c r="P90" s="79">
        <f t="shared" si="1"/>
        <v>0.76041666666666674</v>
      </c>
      <c r="Q90" s="119"/>
      <c r="R90" s="119"/>
    </row>
    <row r="91" spans="1:18" x14ac:dyDescent="0.25">
      <c r="A91" s="80">
        <f>'2019 PW A P'!B91</f>
        <v>43607</v>
      </c>
      <c r="B91" s="79">
        <f>'2019 PW A P'!D91</f>
        <v>0.77083333333333337</v>
      </c>
      <c r="C91" s="119" t="str">
        <f>CONCATENATE("Prac - ",'2019 PW A P'!G91)</f>
        <v>Prac - Rays</v>
      </c>
      <c r="D91" s="119"/>
      <c r="E91" s="119"/>
      <c r="F91" s="119"/>
      <c r="G91" s="119"/>
      <c r="H91" s="119"/>
      <c r="I91" s="119" t="str">
        <f>'2019 PW A P'!H91</f>
        <v>Bakerview West</v>
      </c>
      <c r="J91" s="119"/>
      <c r="K91" s="119"/>
      <c r="L91" s="119"/>
      <c r="M91" s="119" t="s">
        <v>10</v>
      </c>
      <c r="N91" s="119"/>
      <c r="O91" s="130">
        <f>'2019 PW A P'!E91-'2019 Mos P'!D91</f>
        <v>0.125</v>
      </c>
      <c r="P91" s="79">
        <f t="shared" si="1"/>
        <v>0.76041666666666674</v>
      </c>
      <c r="Q91" s="119"/>
      <c r="R91" s="119"/>
    </row>
    <row r="92" spans="1:18" x14ac:dyDescent="0.25">
      <c r="A92" s="80">
        <f>'2019 PW A P'!B92</f>
        <v>43609</v>
      </c>
      <c r="B92" s="79">
        <f>'2019 PW A P'!D92</f>
        <v>0.77083333333333337</v>
      </c>
      <c r="C92" s="119" t="str">
        <f>CONCATENATE("Prac - ",'2019 PW A P'!G92)</f>
        <v>Prac - BlueJays</v>
      </c>
      <c r="D92" s="119"/>
      <c r="E92" s="119"/>
      <c r="F92" s="119"/>
      <c r="G92" s="119"/>
      <c r="H92" s="119"/>
      <c r="I92" s="119" t="str">
        <f>'2019 PW A P'!H92</f>
        <v>Bakerview West</v>
      </c>
      <c r="J92" s="119"/>
      <c r="K92" s="119"/>
      <c r="L92" s="119"/>
      <c r="M92" s="119" t="s">
        <v>10</v>
      </c>
      <c r="N92" s="119"/>
      <c r="O92" s="130">
        <f>'2019 PW A P'!E92-'2019 Mos P'!D92</f>
        <v>0.125</v>
      </c>
      <c r="P92" s="79">
        <f t="shared" si="1"/>
        <v>0.76041666666666674</v>
      </c>
      <c r="Q92" s="119"/>
      <c r="R92" s="119"/>
    </row>
    <row r="93" spans="1:18" x14ac:dyDescent="0.25">
      <c r="A93" s="80">
        <f>'2019 PW A P'!B93</f>
        <v>43612</v>
      </c>
      <c r="B93" s="79">
        <f>'2019 PW A P'!D93</f>
        <v>0.70833333333333337</v>
      </c>
      <c r="C93" s="119" t="str">
        <f>CONCATENATE("Prac - ",'2019 PW A P'!G93)</f>
        <v>Prac - Pirates</v>
      </c>
      <c r="D93" s="119"/>
      <c r="E93" s="119"/>
      <c r="F93" s="119"/>
      <c r="G93" s="119"/>
      <c r="H93" s="119"/>
      <c r="I93" s="119" t="str">
        <f>'2019 PW A P'!H93</f>
        <v>Bakerview West</v>
      </c>
      <c r="J93" s="119"/>
      <c r="K93" s="119"/>
      <c r="L93" s="119"/>
      <c r="M93" s="119" t="s">
        <v>10</v>
      </c>
      <c r="N93" s="119"/>
      <c r="O93" s="130">
        <f>'2019 PW A P'!E93-'2019 Mos P'!D93</f>
        <v>0</v>
      </c>
      <c r="P93" s="79">
        <f t="shared" si="1"/>
        <v>0.69791666666666674</v>
      </c>
      <c r="Q93" s="119"/>
      <c r="R93" s="119"/>
    </row>
    <row r="94" spans="1:18" x14ac:dyDescent="0.25">
      <c r="A94" s="80">
        <f>'2019 PW A P'!B94</f>
        <v>43612</v>
      </c>
      <c r="B94" s="79">
        <f>'2019 PW A P'!D94</f>
        <v>0.77083333333333337</v>
      </c>
      <c r="C94" s="119" t="str">
        <f>CONCATENATE("Prac - ",'2019 PW A P'!G94)</f>
        <v>Prac - BlueJays</v>
      </c>
      <c r="D94" s="119"/>
      <c r="E94" s="119"/>
      <c r="F94" s="119"/>
      <c r="G94" s="119"/>
      <c r="H94" s="119"/>
      <c r="I94" s="119" t="str">
        <f>'2019 PW A P'!H94</f>
        <v>Bakerview West</v>
      </c>
      <c r="J94" s="119"/>
      <c r="K94" s="119"/>
      <c r="L94" s="119"/>
      <c r="M94" s="119" t="s">
        <v>10</v>
      </c>
      <c r="N94" s="119"/>
      <c r="O94" s="130">
        <f>'2019 PW A P'!E94-'2019 Mos P'!D94</f>
        <v>6.25E-2</v>
      </c>
      <c r="P94" s="79">
        <f t="shared" si="1"/>
        <v>0.76041666666666674</v>
      </c>
      <c r="Q94" s="119"/>
      <c r="R94" s="119"/>
    </row>
    <row r="95" spans="1:18" x14ac:dyDescent="0.25">
      <c r="A95" s="80">
        <f>'2019 PW A P'!B95</f>
        <v>43613</v>
      </c>
      <c r="B95" s="79">
        <f>'2019 PW A P'!D95</f>
        <v>0.70833333333333337</v>
      </c>
      <c r="C95" s="119" t="str">
        <f>CONCATENATE("Prac - ",'2019 PW A P'!G95)</f>
        <v>Prac - Angels</v>
      </c>
      <c r="D95" s="119"/>
      <c r="E95" s="119"/>
      <c r="F95" s="119"/>
      <c r="G95" s="119"/>
      <c r="H95" s="119"/>
      <c r="I95" s="119" t="str">
        <f>'2019 PW A P'!H95</f>
        <v>Bakerview West</v>
      </c>
      <c r="J95" s="119"/>
      <c r="K95" s="119"/>
      <c r="L95" s="119"/>
      <c r="M95" s="119" t="s">
        <v>10</v>
      </c>
      <c r="N95" s="119"/>
      <c r="O95" s="130">
        <f>'2019 PW A P'!E95-'2019 Mos P'!D95</f>
        <v>6.25E-2</v>
      </c>
      <c r="P95" s="79">
        <f t="shared" si="1"/>
        <v>0.69791666666666674</v>
      </c>
      <c r="Q95" s="119"/>
      <c r="R95" s="119"/>
    </row>
    <row r="96" spans="1:18" x14ac:dyDescent="0.25">
      <c r="A96" s="80">
        <f>'2019 PW A P'!B96</f>
        <v>43613</v>
      </c>
      <c r="B96" s="79">
        <f>'2019 PW A P'!D96</f>
        <v>0.77083333333333337</v>
      </c>
      <c r="C96" s="119" t="str">
        <f>CONCATENATE("Prac - ",'2019 PW A P'!G96)</f>
        <v>Prac - Mariners</v>
      </c>
      <c r="D96" s="119"/>
      <c r="E96" s="119"/>
      <c r="F96" s="119"/>
      <c r="G96" s="119"/>
      <c r="H96" s="119"/>
      <c r="I96" s="119" t="str">
        <f>'2019 PW A P'!H96</f>
        <v>Bakerview West</v>
      </c>
      <c r="J96" s="119"/>
      <c r="K96" s="119"/>
      <c r="L96" s="119"/>
      <c r="M96" s="119" t="s">
        <v>10</v>
      </c>
      <c r="N96" s="119"/>
      <c r="O96" s="130">
        <f>'2019 PW A P'!E96-'2019 Mos P'!D96</f>
        <v>6.25E-2</v>
      </c>
      <c r="P96" s="79">
        <f t="shared" si="1"/>
        <v>0.76041666666666674</v>
      </c>
      <c r="Q96" s="119"/>
      <c r="R96" s="119"/>
    </row>
    <row r="97" spans="1:18" x14ac:dyDescent="0.25">
      <c r="A97" s="80">
        <f>'2019 PW A P'!B97</f>
        <v>43614</v>
      </c>
      <c r="B97" s="79">
        <f>'2019 PW A P'!D97</f>
        <v>0.70833333333333337</v>
      </c>
      <c r="C97" s="119" t="str">
        <f>CONCATENATE("Prac - ",'2019 PW A P'!G97)</f>
        <v>Prac - Rays</v>
      </c>
      <c r="D97" s="119"/>
      <c r="E97" s="119"/>
      <c r="F97" s="119"/>
      <c r="G97" s="119"/>
      <c r="H97" s="119"/>
      <c r="I97" s="119" t="str">
        <f>'2019 PW A P'!H97</f>
        <v>Bakerview East</v>
      </c>
      <c r="J97" s="119"/>
      <c r="K97" s="119"/>
      <c r="L97" s="119"/>
      <c r="M97" s="119" t="s">
        <v>10</v>
      </c>
      <c r="N97" s="119"/>
      <c r="O97" s="130">
        <f>'2019 PW A P'!E97-'2019 Mos P'!D97</f>
        <v>0</v>
      </c>
      <c r="P97" s="79">
        <f t="shared" si="1"/>
        <v>0.69791666666666674</v>
      </c>
      <c r="Q97" s="119"/>
      <c r="R97" s="119"/>
    </row>
    <row r="98" spans="1:18" x14ac:dyDescent="0.25">
      <c r="A98" s="80">
        <f>'2019 PW A P'!B98</f>
        <v>43614</v>
      </c>
      <c r="B98" s="79">
        <f>'2019 PW A P'!D98</f>
        <v>0.70833333333333337</v>
      </c>
      <c r="C98" s="119" t="str">
        <f>CONCATENATE("Prac - ",'2019 PW A P'!G98)</f>
        <v>Prac - Rockies</v>
      </c>
      <c r="D98" s="119"/>
      <c r="E98" s="119"/>
      <c r="F98" s="119"/>
      <c r="G98" s="119"/>
      <c r="H98" s="119"/>
      <c r="I98" s="119" t="str">
        <f>'2019 PW A P'!H98</f>
        <v>Bakerview West</v>
      </c>
      <c r="J98" s="119"/>
      <c r="K98" s="119"/>
      <c r="L98" s="119"/>
      <c r="M98" s="119" t="s">
        <v>10</v>
      </c>
      <c r="N98" s="119"/>
      <c r="O98" s="130">
        <f>'2019 PW A P'!E98-'2019 Mos P'!D98</f>
        <v>0</v>
      </c>
      <c r="P98" s="79">
        <f t="shared" si="1"/>
        <v>0.69791666666666674</v>
      </c>
      <c r="Q98" s="119"/>
      <c r="R98" s="119"/>
    </row>
    <row r="99" spans="1:18" x14ac:dyDescent="0.25">
      <c r="A99" s="80">
        <f>'2019 PW A P'!B99</f>
        <v>43614</v>
      </c>
      <c r="B99" s="79">
        <f>'2019 PW A P'!D99</f>
        <v>0.77083333333333337</v>
      </c>
      <c r="C99" s="119" t="str">
        <f>CONCATENATE("Prac - ",'2019 PW A P'!G99)</f>
        <v>Prac - Athletics</v>
      </c>
      <c r="D99" s="119"/>
      <c r="E99" s="119"/>
      <c r="F99" s="119"/>
      <c r="G99" s="119"/>
      <c r="H99" s="119"/>
      <c r="I99" s="119" t="str">
        <f>'2019 PW A P'!H99</f>
        <v>SSAP Turf #3 - East</v>
      </c>
      <c r="J99" s="119"/>
      <c r="K99" s="119"/>
      <c r="L99" s="119"/>
      <c r="M99" s="119" t="s">
        <v>10</v>
      </c>
      <c r="N99" s="119"/>
      <c r="O99" s="130">
        <f>'2019 PW A P'!E99-'2019 Mos P'!D99</f>
        <v>6.25E-2</v>
      </c>
      <c r="P99" s="79">
        <f t="shared" si="1"/>
        <v>0.76041666666666674</v>
      </c>
      <c r="Q99" s="119"/>
      <c r="R99" s="119"/>
    </row>
    <row r="100" spans="1:18" x14ac:dyDescent="0.25">
      <c r="A100" s="80">
        <f>'2019 PW A P'!B100</f>
        <v>43614</v>
      </c>
      <c r="B100" s="79">
        <f>'2019 PW A P'!D100</f>
        <v>0.77083333333333337</v>
      </c>
      <c r="C100" s="119" t="str">
        <f>CONCATENATE("Prac - ",'2019 PW A P'!G100)</f>
        <v>Prac - Mets</v>
      </c>
      <c r="D100" s="119"/>
      <c r="E100" s="119"/>
      <c r="F100" s="119"/>
      <c r="G100" s="119"/>
      <c r="H100" s="119"/>
      <c r="I100" s="119" t="str">
        <f>'2019 PW A P'!H100</f>
        <v>Bakerview West</v>
      </c>
      <c r="J100" s="119"/>
      <c r="K100" s="119"/>
      <c r="L100" s="119"/>
      <c r="M100" s="119" t="s">
        <v>10</v>
      </c>
      <c r="N100" s="119"/>
      <c r="O100" s="130">
        <f>'2019 PW A P'!E100-'2019 Mos P'!D100</f>
        <v>0.125</v>
      </c>
      <c r="P100" s="79">
        <f t="shared" si="1"/>
        <v>0.76041666666666674</v>
      </c>
      <c r="Q100" s="119"/>
      <c r="R100" s="119"/>
    </row>
    <row r="101" spans="1:18" x14ac:dyDescent="0.25">
      <c r="A101" s="80">
        <f>'2019 PW A P'!B101</f>
        <v>43619</v>
      </c>
      <c r="B101" s="79">
        <f>'2019 PW A P'!D101</f>
        <v>0.70833333333333337</v>
      </c>
      <c r="C101" s="119" t="str">
        <f>CONCATENATE("Prac - ",'2019 PW A P'!G101)</f>
        <v>Prac - Pirates</v>
      </c>
      <c r="D101" s="119"/>
      <c r="E101" s="119"/>
      <c r="F101" s="119"/>
      <c r="G101" s="119"/>
      <c r="H101" s="119"/>
      <c r="I101" s="119" t="str">
        <f>'2019 PW A P'!H101</f>
        <v>Bakerview West</v>
      </c>
      <c r="J101" s="119"/>
      <c r="K101" s="119"/>
      <c r="L101" s="119"/>
      <c r="M101" s="119" t="s">
        <v>10</v>
      </c>
      <c r="N101" s="119"/>
      <c r="O101" s="130">
        <f>'2019 PW A P'!E101-'2019 Mos P'!D101</f>
        <v>6.25E-2</v>
      </c>
      <c r="P101" s="79">
        <f t="shared" si="1"/>
        <v>0.69791666666666674</v>
      </c>
      <c r="Q101" s="119"/>
      <c r="R101" s="119"/>
    </row>
    <row r="102" spans="1:18" x14ac:dyDescent="0.25">
      <c r="A102" s="80">
        <f>'2019 PW A P'!B102</f>
        <v>43619</v>
      </c>
      <c r="B102" s="79">
        <f>'2019 PW A P'!D102</f>
        <v>0.77083333333333337</v>
      </c>
      <c r="C102" s="119" t="str">
        <f>CONCATENATE("Prac - ",'2019 PW A P'!G102)</f>
        <v>Prac - BlueJays</v>
      </c>
      <c r="D102" s="119"/>
      <c r="E102" s="119"/>
      <c r="F102" s="119"/>
      <c r="G102" s="119"/>
      <c r="H102" s="119"/>
      <c r="I102" s="119" t="str">
        <f>'2019 PW A P'!H102</f>
        <v>Bakerview West</v>
      </c>
      <c r="J102" s="119"/>
      <c r="K102" s="119"/>
      <c r="L102" s="119"/>
      <c r="M102" s="119" t="s">
        <v>10</v>
      </c>
      <c r="N102" s="119"/>
      <c r="O102" s="130">
        <f>'2019 PW A P'!E102-'2019 Mos P'!D102</f>
        <v>0.125</v>
      </c>
      <c r="P102" s="79">
        <f t="shared" si="1"/>
        <v>0.76041666666666674</v>
      </c>
      <c r="Q102" s="119"/>
      <c r="R102" s="119"/>
    </row>
    <row r="103" spans="1:18" x14ac:dyDescent="0.25">
      <c r="A103" s="80">
        <f>'2019 PW A P'!B103</f>
        <v>43620</v>
      </c>
      <c r="B103" s="79">
        <f>'2019 PW A P'!D103</f>
        <v>0.70833333333333337</v>
      </c>
      <c r="C103" s="119" t="str">
        <f>CONCATENATE("Prac - ",'2019 PW A P'!G103)</f>
        <v>Prac - Angels</v>
      </c>
      <c r="D103" s="119"/>
      <c r="E103" s="119"/>
      <c r="F103" s="119"/>
      <c r="G103" s="119"/>
      <c r="H103" s="119"/>
      <c r="I103" s="119" t="str">
        <f>'2019 PW A P'!H103</f>
        <v>Bakerview West</v>
      </c>
      <c r="J103" s="119"/>
      <c r="K103" s="119"/>
      <c r="L103" s="119"/>
      <c r="M103" s="119" t="s">
        <v>10</v>
      </c>
      <c r="N103" s="119"/>
      <c r="O103" s="130">
        <f>'2019 PW A P'!E103-'2019 Mos P'!D103</f>
        <v>6.25E-2</v>
      </c>
      <c r="P103" s="79">
        <f t="shared" si="1"/>
        <v>0.69791666666666674</v>
      </c>
      <c r="Q103" s="119"/>
      <c r="R103" s="119"/>
    </row>
    <row r="104" spans="1:18" x14ac:dyDescent="0.25">
      <c r="A104" s="80">
        <f>'2019 PW A P'!B104</f>
        <v>43620</v>
      </c>
      <c r="B104" s="79">
        <f>'2019 PW A P'!D104</f>
        <v>0.77083333333333337</v>
      </c>
      <c r="C104" s="119" t="str">
        <f>CONCATENATE("Prac - ",'2019 PW A P'!G104)</f>
        <v>Prac - Mariners</v>
      </c>
      <c r="D104" s="119"/>
      <c r="E104" s="119"/>
      <c r="F104" s="119"/>
      <c r="G104" s="119"/>
      <c r="H104" s="119"/>
      <c r="I104" s="119" t="str">
        <f>'2019 PW A P'!H104</f>
        <v>Bakerview West</v>
      </c>
      <c r="J104" s="119"/>
      <c r="K104" s="119"/>
      <c r="L104" s="119"/>
      <c r="M104" s="119" t="s">
        <v>10</v>
      </c>
      <c r="N104" s="119"/>
      <c r="O104" s="130">
        <f>'2019 PW A P'!E104-'2019 Mos P'!D104</f>
        <v>6.25E-2</v>
      </c>
      <c r="P104" s="79">
        <f t="shared" si="1"/>
        <v>0.76041666666666674</v>
      </c>
      <c r="Q104" s="119"/>
      <c r="R104" s="119"/>
    </row>
    <row r="105" spans="1:18" x14ac:dyDescent="0.25">
      <c r="A105" s="80">
        <f>'2019 PW A P'!B105</f>
        <v>43621</v>
      </c>
      <c r="B105" s="79">
        <f>'2019 PW A P'!D105</f>
        <v>0.70833333333333337</v>
      </c>
      <c r="C105" s="119" t="str">
        <f>CONCATENATE("Prac - ",'2019 PW A P'!G105)</f>
        <v>Prac - Athletics</v>
      </c>
      <c r="D105" s="119"/>
      <c r="E105" s="119"/>
      <c r="F105" s="119"/>
      <c r="G105" s="119"/>
      <c r="H105" s="119"/>
      <c r="I105" s="119" t="str">
        <f>'2019 PW A P'!H105</f>
        <v>Bakerview East</v>
      </c>
      <c r="J105" s="119"/>
      <c r="K105" s="119"/>
      <c r="L105" s="119"/>
      <c r="M105" s="119" t="s">
        <v>10</v>
      </c>
      <c r="N105" s="119"/>
      <c r="O105" s="130">
        <f>'2019 PW A P'!E105-'2019 Mos P'!D105</f>
        <v>0</v>
      </c>
      <c r="P105" s="79">
        <f t="shared" si="1"/>
        <v>0.69791666666666674</v>
      </c>
      <c r="Q105" s="119"/>
      <c r="R105" s="119"/>
    </row>
    <row r="106" spans="1:18" x14ac:dyDescent="0.25">
      <c r="A106" s="80">
        <f>'2019 PW A P'!B106</f>
        <v>43621</v>
      </c>
      <c r="B106" s="79">
        <f>'2019 PW A P'!D106</f>
        <v>0.70833333333333337</v>
      </c>
      <c r="C106" s="119" t="str">
        <f>CONCATENATE("Prac - ",'2019 PW A P'!G106)</f>
        <v>Prac - Rockies</v>
      </c>
      <c r="D106" s="119"/>
      <c r="E106" s="119"/>
      <c r="F106" s="119"/>
      <c r="G106" s="119"/>
      <c r="H106" s="119"/>
      <c r="I106" s="119" t="str">
        <f>'2019 PW A P'!H106</f>
        <v>Bakerview West</v>
      </c>
      <c r="J106" s="119"/>
      <c r="K106" s="119"/>
      <c r="L106" s="119"/>
      <c r="M106" s="119" t="s">
        <v>10</v>
      </c>
      <c r="N106" s="119"/>
      <c r="O106" s="130">
        <f>'2019 PW A P'!E106-'2019 Mos P'!D106</f>
        <v>0.25</v>
      </c>
      <c r="P106" s="79">
        <f t="shared" si="1"/>
        <v>0.69791666666666674</v>
      </c>
      <c r="Q106" s="119"/>
      <c r="R106" s="119"/>
    </row>
    <row r="107" spans="1:18" x14ac:dyDescent="0.25">
      <c r="A107" s="80">
        <f>'2019 PW A P'!B107</f>
        <v>43621</v>
      </c>
      <c r="B107" s="79">
        <f>'2019 PW A P'!D107</f>
        <v>0.77083333333333337</v>
      </c>
      <c r="C107" s="119" t="str">
        <f>CONCATENATE("Prac - ",'2019 PW A P'!G107)</f>
        <v>Prac - Rays</v>
      </c>
      <c r="D107" s="119"/>
      <c r="E107" s="119"/>
      <c r="F107" s="119"/>
      <c r="G107" s="119"/>
      <c r="H107" s="119"/>
      <c r="I107" s="119" t="str">
        <f>'2019 PW A P'!H107</f>
        <v>SSAP Turf #3 - East</v>
      </c>
      <c r="J107" s="119"/>
      <c r="K107" s="119"/>
      <c r="L107" s="119"/>
      <c r="M107" s="119" t="s">
        <v>10</v>
      </c>
      <c r="N107" s="119"/>
      <c r="O107" s="130">
        <f>'2019 PW A P'!E107-'2019 Mos P'!D107</f>
        <v>0.125</v>
      </c>
      <c r="P107" s="79">
        <f t="shared" si="1"/>
        <v>0.76041666666666674</v>
      </c>
      <c r="Q107" s="119"/>
      <c r="R107" s="119"/>
    </row>
    <row r="108" spans="1:18" x14ac:dyDescent="0.25">
      <c r="A108" s="80">
        <f>'2019 PW A P'!B108</f>
        <v>43621</v>
      </c>
      <c r="B108" s="79">
        <f>'2019 PW A P'!D108</f>
        <v>0.77083333333333337</v>
      </c>
      <c r="C108" s="119" t="str">
        <f>CONCATENATE("Prac - ",'2019 PW A P'!G108)</f>
        <v>Prac - Mets</v>
      </c>
      <c r="D108" s="119"/>
      <c r="E108" s="119"/>
      <c r="F108" s="119"/>
      <c r="G108" s="119"/>
      <c r="H108" s="119"/>
      <c r="I108" s="119" t="str">
        <f>'2019 PW A P'!H108</f>
        <v>Bakerview West</v>
      </c>
      <c r="J108" s="119"/>
      <c r="K108" s="119"/>
      <c r="L108" s="119"/>
      <c r="M108" s="119" t="s">
        <v>10</v>
      </c>
      <c r="N108" s="119"/>
      <c r="O108" s="130">
        <f>'2019 PW A P'!E108-'2019 Mos P'!D108</f>
        <v>0.125</v>
      </c>
      <c r="P108" s="79">
        <f t="shared" si="1"/>
        <v>0.76041666666666674</v>
      </c>
      <c r="Q108" s="119"/>
      <c r="R108" s="119"/>
    </row>
  </sheetData>
  <autoFilter ref="A4:R5"/>
  <dataValidations count="1">
    <dataValidation type="list" allowBlank="1" showInputMessage="1" showErrorMessage="1" sqref="P2">
      <formula1>$T$1:$V$1</formula1>
    </dataValidation>
  </dataValidation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'2019 Mos G'!$AF$2:$AV$2</xm:f>
          </x14:formula1>
          <xm:sqref>C2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Y60"/>
  <sheetViews>
    <sheetView workbookViewId="0">
      <pane ySplit="4" topLeftCell="A5" activePane="bottomLeft" state="frozen"/>
      <selection pane="bottomLeft" activeCell="I3" sqref="I3"/>
    </sheetView>
  </sheetViews>
  <sheetFormatPr defaultRowHeight="15" x14ac:dyDescent="0.25"/>
  <cols>
    <col min="1" max="1" width="10.7109375" style="98" bestFit="1" customWidth="1"/>
    <col min="2" max="2" width="11.5703125" style="98" bestFit="1" customWidth="1"/>
    <col min="3" max="3" width="20.7109375" style="98" bestFit="1" customWidth="1"/>
    <col min="4" max="4" width="10.85546875" style="98" bestFit="1" customWidth="1"/>
    <col min="5" max="8" width="9.140625" style="98"/>
    <col min="9" max="9" width="19.42578125" style="98" bestFit="1" customWidth="1"/>
    <col min="10" max="14" width="9.140625" style="98"/>
    <col min="15" max="15" width="10.5703125" style="98" bestFit="1" customWidth="1"/>
    <col min="16" max="16" width="11.5703125" style="98" bestFit="1" customWidth="1"/>
    <col min="17" max="18" width="9.140625" style="98"/>
    <col min="19" max="19" width="16.140625" style="109" customWidth="1"/>
    <col min="20" max="21" width="9.140625" style="98" customWidth="1"/>
    <col min="22" max="22" width="9.140625" style="98" hidden="1" customWidth="1"/>
    <col min="23" max="25" width="0" style="98" hidden="1" customWidth="1"/>
    <col min="26" max="16384" width="9.140625" style="98"/>
  </cols>
  <sheetData>
    <row r="1" spans="1:25" x14ac:dyDescent="0.25">
      <c r="W1" s="98" t="s">
        <v>106</v>
      </c>
      <c r="X1" s="98" t="s">
        <v>107</v>
      </c>
      <c r="Y1" s="98" t="s">
        <v>108</v>
      </c>
    </row>
    <row r="2" spans="1:25" x14ac:dyDescent="0.25">
      <c r="B2" s="84" t="s">
        <v>33</v>
      </c>
      <c r="C2" s="124"/>
      <c r="E2" s="124" t="s">
        <v>107</v>
      </c>
      <c r="F2" s="98" t="s">
        <v>105</v>
      </c>
      <c r="W2" s="105">
        <f>0.25/24</f>
        <v>1.0416666666666666E-2</v>
      </c>
      <c r="X2" s="105">
        <f>0.5/24</f>
        <v>2.0833333333333332E-2</v>
      </c>
      <c r="Y2" s="105">
        <f>1/24</f>
        <v>4.1666666666666664E-2</v>
      </c>
    </row>
    <row r="3" spans="1:25" ht="48.75" customHeight="1" x14ac:dyDescent="0.25">
      <c r="S3" s="139" t="s">
        <v>162</v>
      </c>
      <c r="T3" s="139"/>
      <c r="U3" s="139"/>
      <c r="V3" s="105"/>
    </row>
    <row r="4" spans="1:25" s="128" customFormat="1" ht="75" x14ac:dyDescent="0.25">
      <c r="A4" s="129" t="s">
        <v>0</v>
      </c>
      <c r="B4" s="129" t="s">
        <v>92</v>
      </c>
      <c r="C4" s="129" t="s">
        <v>150</v>
      </c>
      <c r="D4" s="129" t="s">
        <v>151</v>
      </c>
      <c r="E4" s="129" t="s">
        <v>152</v>
      </c>
      <c r="F4" s="129" t="s">
        <v>153</v>
      </c>
      <c r="G4" s="129" t="s">
        <v>153</v>
      </c>
      <c r="H4" s="129" t="s">
        <v>154</v>
      </c>
      <c r="I4" s="129" t="s">
        <v>155</v>
      </c>
      <c r="J4" s="129" t="s">
        <v>156</v>
      </c>
      <c r="K4" s="129" t="s">
        <v>157</v>
      </c>
      <c r="L4" s="129" t="s">
        <v>103</v>
      </c>
      <c r="M4" s="129" t="s">
        <v>158</v>
      </c>
      <c r="N4" s="129" t="s">
        <v>159</v>
      </c>
      <c r="O4" s="129" t="s">
        <v>51</v>
      </c>
      <c r="P4" s="129" t="s">
        <v>104</v>
      </c>
      <c r="Q4" s="129" t="s">
        <v>160</v>
      </c>
      <c r="R4" s="129" t="s">
        <v>161</v>
      </c>
      <c r="S4" s="131" t="s">
        <v>33</v>
      </c>
      <c r="T4" s="132" t="s">
        <v>32</v>
      </c>
      <c r="U4" s="132" t="s">
        <v>31</v>
      </c>
    </row>
    <row r="5" spans="1:25" x14ac:dyDescent="0.25">
      <c r="A5" s="80">
        <f>'2019 PW A G'!B5</f>
        <v>43568</v>
      </c>
      <c r="B5" s="79">
        <f>'2019 PW A G'!D5</f>
        <v>0.41666666666666669</v>
      </c>
      <c r="C5" s="119" t="str">
        <f>CONCATENATE('2019 PW A G'!I5," at ",'2019 PW A G'!G5)</f>
        <v>Mets at Pirates</v>
      </c>
      <c r="D5" s="119" t="str">
        <f>IF(S5=$C$2,IF('2019 PW A G'!G5=$C$2,'2019 PW A G'!I5,'2019 PW A G'!G5),"")</f>
        <v>Pirates</v>
      </c>
      <c r="E5" s="119"/>
      <c r="F5" s="119"/>
      <c r="G5" s="119"/>
      <c r="H5" s="119"/>
      <c r="I5" s="119" t="str">
        <f>'2019 PW A G'!J5</f>
        <v>SSAP Diamond 3</v>
      </c>
      <c r="J5" s="119"/>
      <c r="K5" s="119"/>
      <c r="L5" s="119"/>
      <c r="M5" s="119" t="str">
        <f>IF($C$2=S5,IF($C$2='2019 PW A G'!G5,"Home","Away"),"")</f>
        <v>Away</v>
      </c>
      <c r="N5" s="119"/>
      <c r="O5" s="130">
        <f>'2019 PW A G'!E5-B5</f>
        <v>0.12500000000000006</v>
      </c>
      <c r="P5" s="79">
        <f>B5-HLOOKUP($E$2,$W$1:$Y$2,2,FALSE)</f>
        <v>0.39583333333333337</v>
      </c>
      <c r="Q5" s="119"/>
      <c r="R5" s="119"/>
      <c r="S5" s="118" t="str">
        <f>IF(OR($C$2=T5,$C$2=U5),$C$2,"")</f>
        <v/>
      </c>
      <c r="T5" s="119" t="str">
        <f>'2019 PW A G'!I5</f>
        <v>Mets</v>
      </c>
      <c r="U5" s="119" t="str">
        <f>'2019 PW A G'!G5</f>
        <v>Pirates</v>
      </c>
    </row>
    <row r="6" spans="1:25" x14ac:dyDescent="0.25">
      <c r="A6" s="80">
        <f>'2019 PW A G'!B6</f>
        <v>43568</v>
      </c>
      <c r="B6" s="79">
        <f>'2019 PW A G'!D6</f>
        <v>0.5625</v>
      </c>
      <c r="C6" s="119" t="str">
        <f>CONCATENATE('2019 PW A G'!I6," at ",'2019 PW A G'!G6)</f>
        <v>BlueJays at Mariners</v>
      </c>
      <c r="D6" s="119" t="str">
        <f>IF(S6=$C$2,IF('2019 PW A G'!G6=$C$2,'2019 PW A G'!I6,'2019 PW A G'!G6),"")</f>
        <v>Mariners</v>
      </c>
      <c r="E6" s="119"/>
      <c r="F6" s="119"/>
      <c r="G6" s="119"/>
      <c r="H6" s="119"/>
      <c r="I6" s="119" t="str">
        <f>'2019 PW A G'!J6</f>
        <v>SSAP Diamond 3</v>
      </c>
      <c r="J6" s="119"/>
      <c r="K6" s="119"/>
      <c r="L6" s="119"/>
      <c r="M6" s="119" t="str">
        <f>IF($C$2=S6,IF($C$2='2019 PW A G'!G6,"Home","Away"),"")</f>
        <v>Away</v>
      </c>
      <c r="N6" s="119"/>
      <c r="O6" s="130">
        <f>'2019 PW A G'!E6-B6</f>
        <v>0.125</v>
      </c>
      <c r="P6" s="79">
        <f t="shared" ref="P6:P60" si="0">B6-HLOOKUP($E$2,$W$1:$Y$2,2,FALSE)</f>
        <v>0.54166666666666663</v>
      </c>
      <c r="Q6" s="119"/>
      <c r="R6" s="119"/>
      <c r="S6" s="118" t="str">
        <f t="shared" ref="S6:S60" si="1">IF(OR($C$2=T6,$C$2=U6),$C$2,"")</f>
        <v/>
      </c>
      <c r="T6" s="119" t="str">
        <f>'2019 PW A G'!I6</f>
        <v>BlueJays</v>
      </c>
      <c r="U6" s="119" t="str">
        <f>'2019 PW A G'!G6</f>
        <v>Mariners</v>
      </c>
    </row>
    <row r="7" spans="1:25" x14ac:dyDescent="0.25">
      <c r="A7" s="80">
        <f>'2019 PW A G'!B7</f>
        <v>43569</v>
      </c>
      <c r="B7" s="79">
        <f>'2019 PW A G'!D7</f>
        <v>0.41666666666666669</v>
      </c>
      <c r="C7" s="119" t="str">
        <f>CONCATENATE('2019 PW A G'!I7," at ",'2019 PW A G'!G7)</f>
        <v>Rockies at Rays</v>
      </c>
      <c r="D7" s="119" t="str">
        <f>IF(S7=$C$2,IF('2019 PW A G'!G7=$C$2,'2019 PW A G'!I7,'2019 PW A G'!G7),"")</f>
        <v>Rays</v>
      </c>
      <c r="E7" s="119"/>
      <c r="F7" s="119"/>
      <c r="G7" s="119"/>
      <c r="H7" s="119"/>
      <c r="I7" s="119" t="str">
        <f>'2019 PW A G'!J7</f>
        <v>SSAP Diamond 3</v>
      </c>
      <c r="J7" s="119"/>
      <c r="K7" s="119"/>
      <c r="L7" s="119"/>
      <c r="M7" s="119" t="str">
        <f>IF($C$2=S7,IF($C$2='2019 PW A G'!G7,"Home","Away"),"")</f>
        <v>Away</v>
      </c>
      <c r="N7" s="119"/>
      <c r="O7" s="130">
        <f>'2019 PW A G'!E7-B7</f>
        <v>0.12500000000000006</v>
      </c>
      <c r="P7" s="79">
        <f t="shared" si="0"/>
        <v>0.39583333333333337</v>
      </c>
      <c r="Q7" s="119"/>
      <c r="R7" s="119"/>
      <c r="S7" s="118" t="str">
        <f t="shared" si="1"/>
        <v/>
      </c>
      <c r="T7" s="119" t="str">
        <f>'2019 PW A G'!I7</f>
        <v>Rockies</v>
      </c>
      <c r="U7" s="119" t="str">
        <f>'2019 PW A G'!G7</f>
        <v>Rays</v>
      </c>
    </row>
    <row r="8" spans="1:25" x14ac:dyDescent="0.25">
      <c r="A8" s="80">
        <f>'2019 PW A G'!B8</f>
        <v>43569</v>
      </c>
      <c r="B8" s="79">
        <f>'2019 PW A G'!D8</f>
        <v>0.5625</v>
      </c>
      <c r="C8" s="119" t="str">
        <f>CONCATENATE('2019 PW A G'!I8," at ",'2019 PW A G'!G8)</f>
        <v>Angels at Athletics</v>
      </c>
      <c r="D8" s="119" t="str">
        <f>IF(S8=$C$2,IF('2019 PW A G'!G8=$C$2,'2019 PW A G'!I8,'2019 PW A G'!G8),"")</f>
        <v>Athletics</v>
      </c>
      <c r="E8" s="119"/>
      <c r="F8" s="119"/>
      <c r="G8" s="119"/>
      <c r="H8" s="119"/>
      <c r="I8" s="119" t="str">
        <f>'2019 PW A G'!J8</f>
        <v>SSAP Diamond 3</v>
      </c>
      <c r="J8" s="119"/>
      <c r="K8" s="119"/>
      <c r="L8" s="119"/>
      <c r="M8" s="119" t="str">
        <f>IF($C$2=S8,IF($C$2='2019 PW A G'!G8,"Home","Away"),"")</f>
        <v>Away</v>
      </c>
      <c r="N8" s="119"/>
      <c r="O8" s="130">
        <f>'2019 PW A G'!E8-B8</f>
        <v>0.125</v>
      </c>
      <c r="P8" s="79">
        <f t="shared" si="0"/>
        <v>0.54166666666666663</v>
      </c>
      <c r="Q8" s="119"/>
      <c r="R8" s="119"/>
      <c r="S8" s="118" t="str">
        <f t="shared" si="1"/>
        <v/>
      </c>
      <c r="T8" s="119" t="str">
        <f>'2019 PW A G'!I8</f>
        <v>Angels</v>
      </c>
      <c r="U8" s="119" t="str">
        <f>'2019 PW A G'!G8</f>
        <v>Athletics</v>
      </c>
    </row>
    <row r="9" spans="1:25" x14ac:dyDescent="0.25">
      <c r="A9" s="80">
        <f>'2019 PW A G'!B9</f>
        <v>43570</v>
      </c>
      <c r="B9" s="79">
        <f>'2019 PW A G'!D9</f>
        <v>0.72916666666666663</v>
      </c>
      <c r="C9" s="119" t="str">
        <f>CONCATENATE('2019 PW A G'!I9," at ",'2019 PW A G'!G9)</f>
        <v>Mets at Mariners</v>
      </c>
      <c r="D9" s="119" t="str">
        <f>IF(S9=$C$2,IF('2019 PW A G'!G9=$C$2,'2019 PW A G'!I9,'2019 PW A G'!G9),"")</f>
        <v>Mariners</v>
      </c>
      <c r="E9" s="119"/>
      <c r="F9" s="119"/>
      <c r="G9" s="119"/>
      <c r="H9" s="119"/>
      <c r="I9" s="119" t="str">
        <f>'2019 PW A G'!J9</f>
        <v>SSAP Diamond 3</v>
      </c>
      <c r="J9" s="119"/>
      <c r="K9" s="119"/>
      <c r="L9" s="119"/>
      <c r="M9" s="119" t="str">
        <f>IF($C$2=S9,IF($C$2='2019 PW A G'!G9,"Home","Away"),"")</f>
        <v>Away</v>
      </c>
      <c r="N9" s="119"/>
      <c r="O9" s="130">
        <f>'2019 PW A G'!E9-B9</f>
        <v>0.125</v>
      </c>
      <c r="P9" s="79">
        <f t="shared" si="0"/>
        <v>0.70833333333333326</v>
      </c>
      <c r="Q9" s="119"/>
      <c r="R9" s="119"/>
      <c r="S9" s="118" t="str">
        <f t="shared" si="1"/>
        <v/>
      </c>
      <c r="T9" s="119" t="str">
        <f>'2019 PW A G'!I9</f>
        <v>Mets</v>
      </c>
      <c r="U9" s="119" t="str">
        <f>'2019 PW A G'!G9</f>
        <v>Mariners</v>
      </c>
    </row>
    <row r="10" spans="1:25" x14ac:dyDescent="0.25">
      <c r="A10" s="80">
        <f>'2019 PW A G'!B10</f>
        <v>43571</v>
      </c>
      <c r="B10" s="79">
        <f>'2019 PW A G'!D10</f>
        <v>0.72916666666666663</v>
      </c>
      <c r="C10" s="119" t="str">
        <f>CONCATENATE('2019 PW A G'!I10," at ",'2019 PW A G'!G10)</f>
        <v>Pirates at BlueJays</v>
      </c>
      <c r="D10" s="119" t="str">
        <f>IF(S10=$C$2,IF('2019 PW A G'!G10=$C$2,'2019 PW A G'!I10,'2019 PW A G'!G10),"")</f>
        <v>BlueJays</v>
      </c>
      <c r="E10" s="119"/>
      <c r="F10" s="119"/>
      <c r="G10" s="119"/>
      <c r="H10" s="119"/>
      <c r="I10" s="119" t="str">
        <f>'2019 PW A G'!J10</f>
        <v>SSAP Diamond 3</v>
      </c>
      <c r="J10" s="119"/>
      <c r="K10" s="119"/>
      <c r="L10" s="119"/>
      <c r="M10" s="119" t="str">
        <f>IF($C$2=S10,IF($C$2='2019 PW A G'!G10,"Home","Away"),"")</f>
        <v>Away</v>
      </c>
      <c r="N10" s="119"/>
      <c r="O10" s="130">
        <f>'2019 PW A G'!E10-B10</f>
        <v>0.125</v>
      </c>
      <c r="P10" s="79">
        <f t="shared" si="0"/>
        <v>0.70833333333333326</v>
      </c>
      <c r="Q10" s="119"/>
      <c r="R10" s="119"/>
      <c r="S10" s="118" t="str">
        <f t="shared" si="1"/>
        <v/>
      </c>
      <c r="T10" s="119" t="str">
        <f>'2019 PW A G'!I10</f>
        <v>Pirates</v>
      </c>
      <c r="U10" s="119" t="str">
        <f>'2019 PW A G'!G10</f>
        <v>BlueJays</v>
      </c>
    </row>
    <row r="11" spans="1:25" x14ac:dyDescent="0.25">
      <c r="A11" s="80">
        <f>'2019 PW A G'!B11</f>
        <v>43572</v>
      </c>
      <c r="B11" s="79">
        <f>'2019 PW A G'!D11</f>
        <v>0.72916666666666663</v>
      </c>
      <c r="C11" s="119" t="str">
        <f>CONCATENATE('2019 PW A G'!I11," at ",'2019 PW A G'!G11)</f>
        <v>Rockies at Angels</v>
      </c>
      <c r="D11" s="119" t="str">
        <f>IF(S11=$C$2,IF('2019 PW A G'!G11=$C$2,'2019 PW A G'!I11,'2019 PW A G'!G11),"")</f>
        <v>Angels</v>
      </c>
      <c r="E11" s="119"/>
      <c r="F11" s="119"/>
      <c r="G11" s="119"/>
      <c r="H11" s="119"/>
      <c r="I11" s="119" t="str">
        <f>'2019 PW A G'!J11</f>
        <v>SSAP Diamond 3</v>
      </c>
      <c r="J11" s="119"/>
      <c r="K11" s="119"/>
      <c r="L11" s="119"/>
      <c r="M11" s="119" t="str">
        <f>IF($C$2=S11,IF($C$2='2019 PW A G'!G11,"Home","Away"),"")</f>
        <v>Away</v>
      </c>
      <c r="N11" s="119"/>
      <c r="O11" s="130">
        <f>'2019 PW A G'!E11-B11</f>
        <v>0.125</v>
      </c>
      <c r="P11" s="79">
        <f t="shared" si="0"/>
        <v>0.70833333333333326</v>
      </c>
      <c r="Q11" s="119"/>
      <c r="R11" s="119"/>
      <c r="S11" s="118" t="str">
        <f t="shared" si="1"/>
        <v/>
      </c>
      <c r="T11" s="119" t="str">
        <f>'2019 PW A G'!I11</f>
        <v>Rockies</v>
      </c>
      <c r="U11" s="119" t="str">
        <f>'2019 PW A G'!G11</f>
        <v>Angels</v>
      </c>
    </row>
    <row r="12" spans="1:25" x14ac:dyDescent="0.25">
      <c r="A12" s="80">
        <f>'2019 PW A G'!B12</f>
        <v>43573</v>
      </c>
      <c r="B12" s="79">
        <f>'2019 PW A G'!D12</f>
        <v>0.72916666666666663</v>
      </c>
      <c r="C12" s="119" t="str">
        <f>CONCATENATE('2019 PW A G'!I12," at ",'2019 PW A G'!G12)</f>
        <v>Rays at Athletics</v>
      </c>
      <c r="D12" s="119" t="str">
        <f>IF(S12=$C$2,IF('2019 PW A G'!G12=$C$2,'2019 PW A G'!I12,'2019 PW A G'!G12),"")</f>
        <v>Athletics</v>
      </c>
      <c r="E12" s="119"/>
      <c r="F12" s="119"/>
      <c r="G12" s="119"/>
      <c r="H12" s="119"/>
      <c r="I12" s="119" t="str">
        <f>'2019 PW A G'!J12</f>
        <v>SSAP Diamond 3</v>
      </c>
      <c r="J12" s="119"/>
      <c r="K12" s="119"/>
      <c r="L12" s="119"/>
      <c r="M12" s="119" t="str">
        <f>IF($C$2=S12,IF($C$2='2019 PW A G'!G12,"Home","Away"),"")</f>
        <v>Away</v>
      </c>
      <c r="N12" s="119"/>
      <c r="O12" s="130">
        <f>'2019 PW A G'!E12-B12</f>
        <v>0.125</v>
      </c>
      <c r="P12" s="79">
        <f t="shared" si="0"/>
        <v>0.70833333333333326</v>
      </c>
      <c r="Q12" s="119"/>
      <c r="R12" s="119"/>
      <c r="S12" s="118" t="str">
        <f t="shared" si="1"/>
        <v/>
      </c>
      <c r="T12" s="119" t="str">
        <f>'2019 PW A G'!I12</f>
        <v>Rays</v>
      </c>
      <c r="U12" s="119" t="str">
        <f>'2019 PW A G'!G12</f>
        <v>Athletics</v>
      </c>
    </row>
    <row r="13" spans="1:25" x14ac:dyDescent="0.25">
      <c r="A13" s="80">
        <f>'2019 PW A G'!B13</f>
        <v>43578</v>
      </c>
      <c r="B13" s="79">
        <f>'2019 PW A G'!D13</f>
        <v>0.72916666666666663</v>
      </c>
      <c r="C13" s="119" t="str">
        <f>CONCATENATE('2019 PW A G'!I13," at ",'2019 PW A G'!G13)</f>
        <v>Mariners at Pirates</v>
      </c>
      <c r="D13" s="119" t="str">
        <f>IF(S13=$C$2,IF('2019 PW A G'!G13=$C$2,'2019 PW A G'!I13,'2019 PW A G'!G13),"")</f>
        <v>Pirates</v>
      </c>
      <c r="E13" s="119"/>
      <c r="F13" s="119"/>
      <c r="G13" s="119"/>
      <c r="H13" s="119"/>
      <c r="I13" s="119" t="str">
        <f>'2019 PW A G'!J13</f>
        <v>SSAP Diamond 3</v>
      </c>
      <c r="J13" s="119"/>
      <c r="K13" s="119"/>
      <c r="L13" s="119"/>
      <c r="M13" s="119" t="str">
        <f>IF($C$2=S13,IF($C$2='2019 PW A G'!G13,"Home","Away"),"")</f>
        <v>Away</v>
      </c>
      <c r="N13" s="119"/>
      <c r="O13" s="130">
        <f>'2019 PW A G'!E13-B13</f>
        <v>0.125</v>
      </c>
      <c r="P13" s="79">
        <f t="shared" si="0"/>
        <v>0.70833333333333326</v>
      </c>
      <c r="Q13" s="119"/>
      <c r="R13" s="119"/>
      <c r="S13" s="118" t="str">
        <f t="shared" si="1"/>
        <v/>
      </c>
      <c r="T13" s="119" t="str">
        <f>'2019 PW A G'!I13</f>
        <v>Mariners</v>
      </c>
      <c r="U13" s="119" t="str">
        <f>'2019 PW A G'!G13</f>
        <v>Pirates</v>
      </c>
    </row>
    <row r="14" spans="1:25" x14ac:dyDescent="0.25">
      <c r="A14" s="80">
        <f>'2019 PW A G'!B14</f>
        <v>43579</v>
      </c>
      <c r="B14" s="79">
        <f>'2019 PW A G'!D14</f>
        <v>0.72916666666666663</v>
      </c>
      <c r="C14" s="119" t="str">
        <f>CONCATENATE('2019 PW A G'!I14," at ",'2019 PW A G'!G14)</f>
        <v>BlueJays at Mets</v>
      </c>
      <c r="D14" s="119" t="str">
        <f>IF(S14=$C$2,IF('2019 PW A G'!G14=$C$2,'2019 PW A G'!I14,'2019 PW A G'!G14),"")</f>
        <v>Mets</v>
      </c>
      <c r="E14" s="119"/>
      <c r="F14" s="119"/>
      <c r="G14" s="119"/>
      <c r="H14" s="119"/>
      <c r="I14" s="119" t="str">
        <f>'2019 PW A G'!J14</f>
        <v>SSAP Diamond 3</v>
      </c>
      <c r="J14" s="119"/>
      <c r="K14" s="119"/>
      <c r="L14" s="119"/>
      <c r="M14" s="119" t="str">
        <f>IF($C$2=S14,IF($C$2='2019 PW A G'!G14,"Home","Away"),"")</f>
        <v>Away</v>
      </c>
      <c r="N14" s="119"/>
      <c r="O14" s="130">
        <f>'2019 PW A G'!E14-B14</f>
        <v>0.125</v>
      </c>
      <c r="P14" s="79">
        <f t="shared" si="0"/>
        <v>0.70833333333333326</v>
      </c>
      <c r="Q14" s="119"/>
      <c r="R14" s="119"/>
      <c r="S14" s="118" t="str">
        <f t="shared" si="1"/>
        <v/>
      </c>
      <c r="T14" s="119" t="str">
        <f>'2019 PW A G'!I14</f>
        <v>BlueJays</v>
      </c>
      <c r="U14" s="119" t="str">
        <f>'2019 PW A G'!G14</f>
        <v>Mets</v>
      </c>
    </row>
    <row r="15" spans="1:25" x14ac:dyDescent="0.25">
      <c r="A15" s="80">
        <f>'2019 PW A G'!B15</f>
        <v>43580</v>
      </c>
      <c r="B15" s="79">
        <f>'2019 PW A G'!D15</f>
        <v>0.72916666666666663</v>
      </c>
      <c r="C15" s="119" t="str">
        <f>CONCATENATE('2019 PW A G'!I15," at ",'2019 PW A G'!G15)</f>
        <v>Rays at Rockies</v>
      </c>
      <c r="D15" s="119" t="str">
        <f>IF(S15=$C$2,IF('2019 PW A G'!G15=$C$2,'2019 PW A G'!I15,'2019 PW A G'!G15),"")</f>
        <v>Rockies</v>
      </c>
      <c r="E15" s="119"/>
      <c r="F15" s="119"/>
      <c r="G15" s="119"/>
      <c r="H15" s="119"/>
      <c r="I15" s="119" t="str">
        <f>'2019 PW A G'!J15</f>
        <v>SSAP Diamond 3</v>
      </c>
      <c r="J15" s="119"/>
      <c r="K15" s="119"/>
      <c r="L15" s="119"/>
      <c r="M15" s="119" t="str">
        <f>IF($C$2=S15,IF($C$2='2019 PW A G'!G15,"Home","Away"),"")</f>
        <v>Away</v>
      </c>
      <c r="N15" s="119"/>
      <c r="O15" s="130">
        <f>'2019 PW A G'!E15-B15</f>
        <v>0.125</v>
      </c>
      <c r="P15" s="79">
        <f t="shared" si="0"/>
        <v>0.70833333333333326</v>
      </c>
      <c r="Q15" s="119"/>
      <c r="R15" s="119"/>
      <c r="S15" s="118" t="str">
        <f t="shared" si="1"/>
        <v/>
      </c>
      <c r="T15" s="119" t="str">
        <f>'2019 PW A G'!I15</f>
        <v>Rays</v>
      </c>
      <c r="U15" s="119" t="str">
        <f>'2019 PW A G'!G15</f>
        <v>Rockies</v>
      </c>
    </row>
    <row r="16" spans="1:25" x14ac:dyDescent="0.25">
      <c r="A16" s="80">
        <f>'2019 PW A G'!B16</f>
        <v>43581</v>
      </c>
      <c r="B16" s="79">
        <f>'2019 PW A G'!D16</f>
        <v>0.72916666666666663</v>
      </c>
      <c r="C16" s="119" t="str">
        <f>CONCATENATE('2019 PW A G'!I16," at ",'2019 PW A G'!G16)</f>
        <v>Athletics at Angels</v>
      </c>
      <c r="D16" s="119" t="str">
        <f>IF(S16=$C$2,IF('2019 PW A G'!G16=$C$2,'2019 PW A G'!I16,'2019 PW A G'!G16),"")</f>
        <v>Angels</v>
      </c>
      <c r="E16" s="119"/>
      <c r="F16" s="119"/>
      <c r="G16" s="119"/>
      <c r="H16" s="119"/>
      <c r="I16" s="119" t="str">
        <f>'2019 PW A G'!J16</f>
        <v>SSAP Diamond 3</v>
      </c>
      <c r="J16" s="119"/>
      <c r="K16" s="119"/>
      <c r="L16" s="119"/>
      <c r="M16" s="119" t="str">
        <f>IF($C$2=S16,IF($C$2='2019 PW A G'!G16,"Home","Away"),"")</f>
        <v>Away</v>
      </c>
      <c r="N16" s="119"/>
      <c r="O16" s="130">
        <f>'2019 PW A G'!E16-B16</f>
        <v>0.125</v>
      </c>
      <c r="P16" s="79">
        <f t="shared" si="0"/>
        <v>0.70833333333333326</v>
      </c>
      <c r="Q16" s="119"/>
      <c r="R16" s="119"/>
      <c r="S16" s="118" t="str">
        <f t="shared" si="1"/>
        <v/>
      </c>
      <c r="T16" s="119" t="str">
        <f>'2019 PW A G'!I16</f>
        <v>Athletics</v>
      </c>
      <c r="U16" s="119" t="str">
        <f>'2019 PW A G'!G16</f>
        <v>Angels</v>
      </c>
    </row>
    <row r="17" spans="1:21" x14ac:dyDescent="0.25">
      <c r="A17" s="80">
        <f>'2019 PW A G'!B17</f>
        <v>43582</v>
      </c>
      <c r="B17" s="79">
        <f>'2019 PW A G'!D17</f>
        <v>0.41666666666666669</v>
      </c>
      <c r="C17" s="119" t="str">
        <f>CONCATENATE('2019 PW A G'!I17," at ",'2019 PW A G'!G17)</f>
        <v>Athletics at BlueJays</v>
      </c>
      <c r="D17" s="119" t="str">
        <f>IF(S17=$C$2,IF('2019 PW A G'!G17=$C$2,'2019 PW A G'!I17,'2019 PW A G'!G17),"")</f>
        <v>BlueJays</v>
      </c>
      <c r="E17" s="119"/>
      <c r="F17" s="119"/>
      <c r="G17" s="119"/>
      <c r="H17" s="119"/>
      <c r="I17" s="119" t="str">
        <f>'2019 PW A G'!J17</f>
        <v>SSAP Diamond 3</v>
      </c>
      <c r="J17" s="119"/>
      <c r="K17" s="119"/>
      <c r="L17" s="119"/>
      <c r="M17" s="119" t="str">
        <f>IF($C$2=S17,IF($C$2='2019 PW A G'!G17,"Home","Away"),"")</f>
        <v>Away</v>
      </c>
      <c r="N17" s="119"/>
      <c r="O17" s="130">
        <f>'2019 PW A G'!E17-B17</f>
        <v>0.12500000000000006</v>
      </c>
      <c r="P17" s="79">
        <f t="shared" si="0"/>
        <v>0.39583333333333337</v>
      </c>
      <c r="Q17" s="119"/>
      <c r="R17" s="119"/>
      <c r="S17" s="118" t="str">
        <f t="shared" si="1"/>
        <v/>
      </c>
      <c r="T17" s="119" t="str">
        <f>'2019 PW A G'!I17</f>
        <v>Athletics</v>
      </c>
      <c r="U17" s="119" t="str">
        <f>'2019 PW A G'!G17</f>
        <v>BlueJays</v>
      </c>
    </row>
    <row r="18" spans="1:21" x14ac:dyDescent="0.25">
      <c r="A18" s="80">
        <f>'2019 PW A G'!B18</f>
        <v>43582</v>
      </c>
      <c r="B18" s="79">
        <f>'2019 PW A G'!D18</f>
        <v>0.5625</v>
      </c>
      <c r="C18" s="119" t="str">
        <f>CONCATENATE('2019 PW A G'!I18," at ",'2019 PW A G'!G18)</f>
        <v>Mariners at Rockies</v>
      </c>
      <c r="D18" s="119" t="str">
        <f>IF(S18=$C$2,IF('2019 PW A G'!G18=$C$2,'2019 PW A G'!I18,'2019 PW A G'!G18),"")</f>
        <v>Rockies</v>
      </c>
      <c r="E18" s="119"/>
      <c r="F18" s="119"/>
      <c r="G18" s="119"/>
      <c r="H18" s="119"/>
      <c r="I18" s="119" t="str">
        <f>'2019 PW A G'!J18</f>
        <v>SSAP Diamond 3</v>
      </c>
      <c r="J18" s="119"/>
      <c r="K18" s="119"/>
      <c r="L18" s="119"/>
      <c r="M18" s="119" t="str">
        <f>IF($C$2=S18,IF($C$2='2019 PW A G'!G18,"Home","Away"),"")</f>
        <v>Away</v>
      </c>
      <c r="N18" s="119"/>
      <c r="O18" s="130">
        <f>'2019 PW A G'!E18-B18</f>
        <v>0.125</v>
      </c>
      <c r="P18" s="79">
        <f t="shared" si="0"/>
        <v>0.54166666666666663</v>
      </c>
      <c r="Q18" s="119"/>
      <c r="R18" s="119"/>
      <c r="S18" s="118" t="str">
        <f t="shared" si="1"/>
        <v/>
      </c>
      <c r="T18" s="119" t="str">
        <f>'2019 PW A G'!I18</f>
        <v>Mariners</v>
      </c>
      <c r="U18" s="119" t="str">
        <f>'2019 PW A G'!G18</f>
        <v>Rockies</v>
      </c>
    </row>
    <row r="19" spans="1:21" x14ac:dyDescent="0.25">
      <c r="A19" s="80">
        <f>'2019 PW A G'!B19</f>
        <v>43583</v>
      </c>
      <c r="B19" s="79">
        <f>'2019 PW A G'!D19</f>
        <v>0.41666666666666669</v>
      </c>
      <c r="C19" s="119" t="str">
        <f>CONCATENATE('2019 PW A G'!I19," at ",'2019 PW A G'!G19)</f>
        <v>Rays at Pirates</v>
      </c>
      <c r="D19" s="119" t="str">
        <f>IF(S19=$C$2,IF('2019 PW A G'!G19=$C$2,'2019 PW A G'!I19,'2019 PW A G'!G19),"")</f>
        <v>Pirates</v>
      </c>
      <c r="E19" s="119"/>
      <c r="F19" s="119"/>
      <c r="G19" s="119"/>
      <c r="H19" s="119"/>
      <c r="I19" s="119" t="str">
        <f>'2019 PW A G'!J19</f>
        <v>SSAP Diamond 3</v>
      </c>
      <c r="J19" s="119"/>
      <c r="K19" s="119"/>
      <c r="L19" s="119"/>
      <c r="M19" s="119" t="str">
        <f>IF($C$2=S19,IF($C$2='2019 PW A G'!G19,"Home","Away"),"")</f>
        <v>Away</v>
      </c>
      <c r="N19" s="119"/>
      <c r="O19" s="130">
        <f>'2019 PW A G'!E19-B19</f>
        <v>0.12500000000000006</v>
      </c>
      <c r="P19" s="79">
        <f t="shared" si="0"/>
        <v>0.39583333333333337</v>
      </c>
      <c r="Q19" s="119"/>
      <c r="R19" s="119"/>
      <c r="S19" s="118" t="str">
        <f t="shared" si="1"/>
        <v/>
      </c>
      <c r="T19" s="119" t="str">
        <f>'2019 PW A G'!I19</f>
        <v>Rays</v>
      </c>
      <c r="U19" s="119" t="str">
        <f>'2019 PW A G'!G19</f>
        <v>Pirates</v>
      </c>
    </row>
    <row r="20" spans="1:21" x14ac:dyDescent="0.25">
      <c r="A20" s="80">
        <f>'2019 PW A G'!B20</f>
        <v>43583</v>
      </c>
      <c r="B20" s="79">
        <f>'2019 PW A G'!D20</f>
        <v>0.5625</v>
      </c>
      <c r="C20" s="119" t="str">
        <f>CONCATENATE('2019 PW A G'!I20," at ",'2019 PW A G'!G20)</f>
        <v>Angels at Mets</v>
      </c>
      <c r="D20" s="119" t="str">
        <f>IF(S20=$C$2,IF('2019 PW A G'!G20=$C$2,'2019 PW A G'!I20,'2019 PW A G'!G20),"")</f>
        <v>Mets</v>
      </c>
      <c r="E20" s="119"/>
      <c r="F20" s="119"/>
      <c r="G20" s="119"/>
      <c r="H20" s="119"/>
      <c r="I20" s="119" t="str">
        <f>'2019 PW A G'!J20</f>
        <v>SSAP Diamond 3</v>
      </c>
      <c r="J20" s="119"/>
      <c r="K20" s="119"/>
      <c r="L20" s="119"/>
      <c r="M20" s="119" t="str">
        <f>IF($C$2=S20,IF($C$2='2019 PW A G'!G20,"Home","Away"),"")</f>
        <v>Away</v>
      </c>
      <c r="N20" s="119"/>
      <c r="O20" s="130">
        <f>'2019 PW A G'!E20-B20</f>
        <v>0.125</v>
      </c>
      <c r="P20" s="79">
        <f t="shared" si="0"/>
        <v>0.54166666666666663</v>
      </c>
      <c r="Q20" s="119"/>
      <c r="R20" s="119"/>
      <c r="S20" s="118" t="str">
        <f t="shared" si="1"/>
        <v/>
      </c>
      <c r="T20" s="119" t="str">
        <f>'2019 PW A G'!I20</f>
        <v>Angels</v>
      </c>
      <c r="U20" s="119" t="str">
        <f>'2019 PW A G'!G20</f>
        <v>Mets</v>
      </c>
    </row>
    <row r="21" spans="1:21" x14ac:dyDescent="0.25">
      <c r="A21" s="80">
        <f>'2019 PW A G'!B21</f>
        <v>43584</v>
      </c>
      <c r="B21" s="79">
        <f>'2019 PW A G'!D21</f>
        <v>0.72916666666666663</v>
      </c>
      <c r="C21" s="119" t="str">
        <f>CONCATENATE('2019 PW A G'!I21," at ",'2019 PW A G'!G21)</f>
        <v>Athletics at Mariners</v>
      </c>
      <c r="D21" s="119" t="str">
        <f>IF(S21=$C$2,IF('2019 PW A G'!G21=$C$2,'2019 PW A G'!I21,'2019 PW A G'!G21),"")</f>
        <v>Mariners</v>
      </c>
      <c r="E21" s="119"/>
      <c r="F21" s="119"/>
      <c r="G21" s="119"/>
      <c r="H21" s="119"/>
      <c r="I21" s="119" t="str">
        <f>'2019 PW A G'!J21</f>
        <v>SSAP Diamond 3</v>
      </c>
      <c r="J21" s="119"/>
      <c r="K21" s="119"/>
      <c r="L21" s="119"/>
      <c r="M21" s="119" t="str">
        <f>IF($C$2=S21,IF($C$2='2019 PW A G'!G21,"Home","Away"),"")</f>
        <v>Away</v>
      </c>
      <c r="N21" s="119"/>
      <c r="O21" s="130">
        <f>'2019 PW A G'!E21-B21</f>
        <v>0.125</v>
      </c>
      <c r="P21" s="79">
        <f t="shared" si="0"/>
        <v>0.70833333333333326</v>
      </c>
      <c r="Q21" s="119"/>
      <c r="R21" s="119"/>
      <c r="S21" s="118" t="str">
        <f t="shared" si="1"/>
        <v/>
      </c>
      <c r="T21" s="119" t="str">
        <f>'2019 PW A G'!I21</f>
        <v>Athletics</v>
      </c>
      <c r="U21" s="119" t="str">
        <f>'2019 PW A G'!G21</f>
        <v>Mariners</v>
      </c>
    </row>
    <row r="22" spans="1:21" x14ac:dyDescent="0.25">
      <c r="A22" s="80">
        <f>'2019 PW A G'!B22</f>
        <v>43585</v>
      </c>
      <c r="B22" s="79">
        <f>'2019 PW A G'!D22</f>
        <v>0.72916666666666663</v>
      </c>
      <c r="C22" s="119" t="str">
        <f>CONCATENATE('2019 PW A G'!I22," at ",'2019 PW A G'!G22)</f>
        <v>BlueJays at Rockies</v>
      </c>
      <c r="D22" s="119" t="str">
        <f>IF(S22=$C$2,IF('2019 PW A G'!G22=$C$2,'2019 PW A G'!I22,'2019 PW A G'!G22),"")</f>
        <v>Rockies</v>
      </c>
      <c r="E22" s="119"/>
      <c r="F22" s="119"/>
      <c r="G22" s="119"/>
      <c r="H22" s="119"/>
      <c r="I22" s="119" t="str">
        <f>'2019 PW A G'!J22</f>
        <v>SSAP Diamond 3</v>
      </c>
      <c r="J22" s="119"/>
      <c r="K22" s="119"/>
      <c r="L22" s="119"/>
      <c r="M22" s="119" t="str">
        <f>IF($C$2=S22,IF($C$2='2019 PW A G'!G22,"Home","Away"),"")</f>
        <v>Away</v>
      </c>
      <c r="N22" s="119"/>
      <c r="O22" s="130">
        <f>'2019 PW A G'!E22-B22</f>
        <v>0.125</v>
      </c>
      <c r="P22" s="79">
        <f t="shared" si="0"/>
        <v>0.70833333333333326</v>
      </c>
      <c r="Q22" s="119"/>
      <c r="R22" s="119"/>
      <c r="S22" s="118" t="str">
        <f t="shared" si="1"/>
        <v/>
      </c>
      <c r="T22" s="119" t="str">
        <f>'2019 PW A G'!I22</f>
        <v>BlueJays</v>
      </c>
      <c r="U22" s="119" t="str">
        <f>'2019 PW A G'!G22</f>
        <v>Rockies</v>
      </c>
    </row>
    <row r="23" spans="1:21" x14ac:dyDescent="0.25">
      <c r="A23" s="80">
        <f>'2019 PW A G'!B23</f>
        <v>43586</v>
      </c>
      <c r="B23" s="79">
        <f>'2019 PW A G'!D23</f>
        <v>0.72916666666666663</v>
      </c>
      <c r="C23" s="119" t="str">
        <f>CONCATENATE('2019 PW A G'!I23," at ",'2019 PW A G'!G23)</f>
        <v>Pirates at Angels</v>
      </c>
      <c r="D23" s="119" t="str">
        <f>IF(S23=$C$2,IF('2019 PW A G'!G23=$C$2,'2019 PW A G'!I23,'2019 PW A G'!G23),"")</f>
        <v>Angels</v>
      </c>
      <c r="E23" s="119"/>
      <c r="F23" s="119"/>
      <c r="G23" s="119"/>
      <c r="H23" s="119"/>
      <c r="I23" s="119" t="str">
        <f>'2019 PW A G'!J23</f>
        <v>SSAP Diamond 3</v>
      </c>
      <c r="J23" s="119"/>
      <c r="K23" s="119"/>
      <c r="L23" s="119"/>
      <c r="M23" s="119" t="str">
        <f>IF($C$2=S23,IF($C$2='2019 PW A G'!G23,"Home","Away"),"")</f>
        <v>Away</v>
      </c>
      <c r="N23" s="119"/>
      <c r="O23" s="130">
        <f>'2019 PW A G'!E23-B23</f>
        <v>0.125</v>
      </c>
      <c r="P23" s="79">
        <f t="shared" si="0"/>
        <v>0.70833333333333326</v>
      </c>
      <c r="Q23" s="119"/>
      <c r="R23" s="119"/>
      <c r="S23" s="118" t="str">
        <f t="shared" si="1"/>
        <v/>
      </c>
      <c r="T23" s="119" t="str">
        <f>'2019 PW A G'!I23</f>
        <v>Pirates</v>
      </c>
      <c r="U23" s="119" t="str">
        <f>'2019 PW A G'!G23</f>
        <v>Angels</v>
      </c>
    </row>
    <row r="24" spans="1:21" x14ac:dyDescent="0.25">
      <c r="A24" s="80">
        <f>'2019 PW A G'!B24</f>
        <v>43587</v>
      </c>
      <c r="B24" s="79">
        <f>'2019 PW A G'!D24</f>
        <v>0.72916666666666663</v>
      </c>
      <c r="C24" s="119" t="str">
        <f>CONCATENATE('2019 PW A G'!I24," at ",'2019 PW A G'!G24)</f>
        <v>Mets at Rays</v>
      </c>
      <c r="D24" s="119" t="str">
        <f>IF(S24=$C$2,IF('2019 PW A G'!G24=$C$2,'2019 PW A G'!I24,'2019 PW A G'!G24),"")</f>
        <v>Rays</v>
      </c>
      <c r="E24" s="119"/>
      <c r="F24" s="119"/>
      <c r="G24" s="119"/>
      <c r="H24" s="119"/>
      <c r="I24" s="119" t="str">
        <f>'2019 PW A G'!J24</f>
        <v>SSAP Diamond 3</v>
      </c>
      <c r="J24" s="119"/>
      <c r="K24" s="119"/>
      <c r="L24" s="119"/>
      <c r="M24" s="119" t="str">
        <f>IF($C$2=S24,IF($C$2='2019 PW A G'!G24,"Home","Away"),"")</f>
        <v>Away</v>
      </c>
      <c r="N24" s="119"/>
      <c r="O24" s="130">
        <f>'2019 PW A G'!E24-B24</f>
        <v>0.125</v>
      </c>
      <c r="P24" s="79">
        <f t="shared" si="0"/>
        <v>0.70833333333333326</v>
      </c>
      <c r="Q24" s="119"/>
      <c r="R24" s="119"/>
      <c r="S24" s="118" t="str">
        <f t="shared" si="1"/>
        <v/>
      </c>
      <c r="T24" s="119" t="str">
        <f>'2019 PW A G'!I24</f>
        <v>Mets</v>
      </c>
      <c r="U24" s="119" t="str">
        <f>'2019 PW A G'!G24</f>
        <v>Rays</v>
      </c>
    </row>
    <row r="25" spans="1:21" x14ac:dyDescent="0.25">
      <c r="A25" s="80">
        <f>'2019 PW A G'!B25</f>
        <v>43589</v>
      </c>
      <c r="B25" s="79">
        <f>'2019 PW A G'!D25</f>
        <v>0.41666666666666669</v>
      </c>
      <c r="C25" s="119" t="str">
        <f>CONCATENATE('2019 PW A G'!I25," at ",'2019 PW A G'!G25)</f>
        <v>Rockies at Mets</v>
      </c>
      <c r="D25" s="119" t="str">
        <f>IF(S25=$C$2,IF('2019 PW A G'!G25=$C$2,'2019 PW A G'!I25,'2019 PW A G'!G25),"")</f>
        <v>Mets</v>
      </c>
      <c r="E25" s="119"/>
      <c r="F25" s="119"/>
      <c r="G25" s="119"/>
      <c r="H25" s="119"/>
      <c r="I25" s="119" t="str">
        <f>'2019 PW A G'!J25</f>
        <v>SSAP Diamond 3</v>
      </c>
      <c r="J25" s="119"/>
      <c r="K25" s="119"/>
      <c r="L25" s="119"/>
      <c r="M25" s="119" t="str">
        <f>IF($C$2=S25,IF($C$2='2019 PW A G'!G25,"Home","Away"),"")</f>
        <v>Away</v>
      </c>
      <c r="N25" s="119"/>
      <c r="O25" s="130">
        <f>'2019 PW A G'!E25-B25</f>
        <v>0.12500000000000006</v>
      </c>
      <c r="P25" s="79">
        <f t="shared" si="0"/>
        <v>0.39583333333333337</v>
      </c>
      <c r="Q25" s="119"/>
      <c r="R25" s="119"/>
      <c r="S25" s="118" t="str">
        <f t="shared" si="1"/>
        <v/>
      </c>
      <c r="T25" s="119" t="str">
        <f>'2019 PW A G'!I25</f>
        <v>Rockies</v>
      </c>
      <c r="U25" s="119" t="str">
        <f>'2019 PW A G'!G25</f>
        <v>Mets</v>
      </c>
    </row>
    <row r="26" spans="1:21" x14ac:dyDescent="0.25">
      <c r="A26" s="80">
        <f>'2019 PW A G'!B26</f>
        <v>43589</v>
      </c>
      <c r="B26" s="79">
        <f>'2019 PW A G'!D26</f>
        <v>0.5625</v>
      </c>
      <c r="C26" s="119" t="str">
        <f>CONCATENATE('2019 PW A G'!I26," at ",'2019 PW A G'!G26)</f>
        <v>Pirates at Athletics</v>
      </c>
      <c r="D26" s="119" t="str">
        <f>IF(S26=$C$2,IF('2019 PW A G'!G26=$C$2,'2019 PW A G'!I26,'2019 PW A G'!G26),"")</f>
        <v>Athletics</v>
      </c>
      <c r="E26" s="119"/>
      <c r="F26" s="119"/>
      <c r="G26" s="119"/>
      <c r="H26" s="119"/>
      <c r="I26" s="119" t="str">
        <f>'2019 PW A G'!J26</f>
        <v>SSAP Diamond 3</v>
      </c>
      <c r="J26" s="119"/>
      <c r="K26" s="119"/>
      <c r="L26" s="119"/>
      <c r="M26" s="119" t="str">
        <f>IF($C$2=S26,IF($C$2='2019 PW A G'!G26,"Home","Away"),"")</f>
        <v>Away</v>
      </c>
      <c r="N26" s="119"/>
      <c r="O26" s="130">
        <f>'2019 PW A G'!E26-B26</f>
        <v>0.125</v>
      </c>
      <c r="P26" s="79">
        <f t="shared" si="0"/>
        <v>0.54166666666666663</v>
      </c>
      <c r="Q26" s="119"/>
      <c r="R26" s="119"/>
      <c r="S26" s="118" t="str">
        <f t="shared" si="1"/>
        <v/>
      </c>
      <c r="T26" s="119" t="str">
        <f>'2019 PW A G'!I26</f>
        <v>Pirates</v>
      </c>
      <c r="U26" s="119" t="str">
        <f>'2019 PW A G'!G26</f>
        <v>Athletics</v>
      </c>
    </row>
    <row r="27" spans="1:21" x14ac:dyDescent="0.25">
      <c r="A27" s="80">
        <f>'2019 PW A G'!B27</f>
        <v>43590</v>
      </c>
      <c r="B27" s="79">
        <f>'2019 PW A G'!D27</f>
        <v>0.41666666666666669</v>
      </c>
      <c r="C27" s="119" t="str">
        <f>CONCATENATE('2019 PW A G'!I27," at ",'2019 PW A G'!G27)</f>
        <v>Mariners at Rays</v>
      </c>
      <c r="D27" s="119" t="str">
        <f>IF(S27=$C$2,IF('2019 PW A G'!G27=$C$2,'2019 PW A G'!I27,'2019 PW A G'!G27),"")</f>
        <v>Rays</v>
      </c>
      <c r="E27" s="119"/>
      <c r="F27" s="119"/>
      <c r="G27" s="119"/>
      <c r="H27" s="119"/>
      <c r="I27" s="119" t="str">
        <f>'2019 PW A G'!J27</f>
        <v>SSAP Diamond 3</v>
      </c>
      <c r="J27" s="119"/>
      <c r="K27" s="119"/>
      <c r="L27" s="119"/>
      <c r="M27" s="119" t="str">
        <f>IF($C$2=S27,IF($C$2='2019 PW A G'!G27,"Home","Away"),"")</f>
        <v>Away</v>
      </c>
      <c r="N27" s="119"/>
      <c r="O27" s="130">
        <f>'2019 PW A G'!E27-B27</f>
        <v>0.12500000000000006</v>
      </c>
      <c r="P27" s="79">
        <f t="shared" si="0"/>
        <v>0.39583333333333337</v>
      </c>
      <c r="Q27" s="119"/>
      <c r="R27" s="119"/>
      <c r="S27" s="118" t="str">
        <f t="shared" si="1"/>
        <v/>
      </c>
      <c r="T27" s="119" t="str">
        <f>'2019 PW A G'!I27</f>
        <v>Mariners</v>
      </c>
      <c r="U27" s="119" t="str">
        <f>'2019 PW A G'!G27</f>
        <v>Rays</v>
      </c>
    </row>
    <row r="28" spans="1:21" x14ac:dyDescent="0.25">
      <c r="A28" s="80">
        <f>'2019 PW A G'!B28</f>
        <v>43590</v>
      </c>
      <c r="B28" s="79">
        <f>'2019 PW A G'!D28</f>
        <v>0.5625</v>
      </c>
      <c r="C28" s="119" t="str">
        <f>CONCATENATE('2019 PW A G'!I28," at ",'2019 PW A G'!G28)</f>
        <v>BlueJays at Angels</v>
      </c>
      <c r="D28" s="119" t="str">
        <f>IF(S28=$C$2,IF('2019 PW A G'!G28=$C$2,'2019 PW A G'!I28,'2019 PW A G'!G28),"")</f>
        <v>Angels</v>
      </c>
      <c r="E28" s="119"/>
      <c r="F28" s="119"/>
      <c r="G28" s="119"/>
      <c r="H28" s="119"/>
      <c r="I28" s="119" t="str">
        <f>'2019 PW A G'!J28</f>
        <v>SSAP Diamond 3</v>
      </c>
      <c r="J28" s="119"/>
      <c r="K28" s="119"/>
      <c r="L28" s="119"/>
      <c r="M28" s="119" t="str">
        <f>IF($C$2=S28,IF($C$2='2019 PW A G'!G28,"Home","Away"),"")</f>
        <v>Away</v>
      </c>
      <c r="N28" s="119"/>
      <c r="O28" s="130">
        <f>'2019 PW A G'!E28-B28</f>
        <v>0.125</v>
      </c>
      <c r="P28" s="79">
        <f t="shared" si="0"/>
        <v>0.54166666666666663</v>
      </c>
      <c r="Q28" s="119"/>
      <c r="R28" s="119"/>
      <c r="S28" s="118" t="str">
        <f t="shared" si="1"/>
        <v/>
      </c>
      <c r="T28" s="119" t="str">
        <f>'2019 PW A G'!I28</f>
        <v>BlueJays</v>
      </c>
      <c r="U28" s="119" t="str">
        <f>'2019 PW A G'!G28</f>
        <v>Angels</v>
      </c>
    </row>
    <row r="29" spans="1:21" x14ac:dyDescent="0.25">
      <c r="A29" s="80">
        <f>'2019 PW A G'!B29</f>
        <v>43591</v>
      </c>
      <c r="B29" s="79">
        <f>'2019 PW A G'!D29</f>
        <v>0.72916666666666663</v>
      </c>
      <c r="C29" s="119" t="str">
        <f>CONCATENATE('2019 PW A G'!I29," at ",'2019 PW A G'!G29)</f>
        <v>Athletics at Mets</v>
      </c>
      <c r="D29" s="119" t="str">
        <f>IF(S29=$C$2,IF('2019 PW A G'!G29=$C$2,'2019 PW A G'!I29,'2019 PW A G'!G29),"")</f>
        <v>Mets</v>
      </c>
      <c r="E29" s="119"/>
      <c r="F29" s="119"/>
      <c r="G29" s="119"/>
      <c r="H29" s="119"/>
      <c r="I29" s="119" t="str">
        <f>'2019 PW A G'!J29</f>
        <v>SSAP Diamond 3</v>
      </c>
      <c r="J29" s="119"/>
      <c r="K29" s="119"/>
      <c r="L29" s="119"/>
      <c r="M29" s="119" t="str">
        <f>IF($C$2=S29,IF($C$2='2019 PW A G'!G29,"Home","Away"),"")</f>
        <v>Away</v>
      </c>
      <c r="N29" s="119"/>
      <c r="O29" s="130">
        <f>'2019 PW A G'!E29-B29</f>
        <v>0.125</v>
      </c>
      <c r="P29" s="79">
        <f t="shared" si="0"/>
        <v>0.70833333333333326</v>
      </c>
      <c r="Q29" s="119"/>
      <c r="R29" s="119"/>
      <c r="S29" s="118" t="str">
        <f t="shared" si="1"/>
        <v/>
      </c>
      <c r="T29" s="119" t="str">
        <f>'2019 PW A G'!I29</f>
        <v>Athletics</v>
      </c>
      <c r="U29" s="119" t="str">
        <f>'2019 PW A G'!G29</f>
        <v>Mets</v>
      </c>
    </row>
    <row r="30" spans="1:21" x14ac:dyDescent="0.25">
      <c r="A30" s="80">
        <f>'2019 PW A G'!B30</f>
        <v>43592</v>
      </c>
      <c r="B30" s="79">
        <f>'2019 PW A G'!D30</f>
        <v>0.72916666666666663</v>
      </c>
      <c r="C30" s="119" t="str">
        <f>CONCATENATE('2019 PW A G'!I30," at ",'2019 PW A G'!G30)</f>
        <v>Angels at Mariners</v>
      </c>
      <c r="D30" s="119" t="str">
        <f>IF(S30=$C$2,IF('2019 PW A G'!G30=$C$2,'2019 PW A G'!I30,'2019 PW A G'!G30),"")</f>
        <v>Mariners</v>
      </c>
      <c r="E30" s="119"/>
      <c r="F30" s="119"/>
      <c r="G30" s="119"/>
      <c r="H30" s="119"/>
      <c r="I30" s="119" t="str">
        <f>'2019 PW A G'!J30</f>
        <v>SSAP Diamond 3</v>
      </c>
      <c r="J30" s="119"/>
      <c r="K30" s="119"/>
      <c r="L30" s="119"/>
      <c r="M30" s="119" t="str">
        <f>IF($C$2=S30,IF($C$2='2019 PW A G'!G30,"Home","Away"),"")</f>
        <v>Away</v>
      </c>
      <c r="N30" s="119"/>
      <c r="O30" s="130">
        <f>'2019 PW A G'!E30-B30</f>
        <v>0.125</v>
      </c>
      <c r="P30" s="79">
        <f t="shared" si="0"/>
        <v>0.70833333333333326</v>
      </c>
      <c r="Q30" s="119"/>
      <c r="R30" s="119"/>
      <c r="S30" s="118" t="str">
        <f t="shared" si="1"/>
        <v/>
      </c>
      <c r="T30" s="119" t="str">
        <f>'2019 PW A G'!I30</f>
        <v>Angels</v>
      </c>
      <c r="U30" s="119" t="str">
        <f>'2019 PW A G'!G30</f>
        <v>Mariners</v>
      </c>
    </row>
    <row r="31" spans="1:21" x14ac:dyDescent="0.25">
      <c r="A31" s="80">
        <f>'2019 PW A G'!B31</f>
        <v>43593</v>
      </c>
      <c r="B31" s="79">
        <f>'2019 PW A G'!D31</f>
        <v>0.72916666666666663</v>
      </c>
      <c r="C31" s="119" t="str">
        <f>CONCATENATE('2019 PW A G'!I31," at ",'2019 PW A G'!G31)</f>
        <v>Pirates at Rockies</v>
      </c>
      <c r="D31" s="119" t="str">
        <f>IF(S31=$C$2,IF('2019 PW A G'!G31=$C$2,'2019 PW A G'!I31,'2019 PW A G'!G31),"")</f>
        <v>Rockies</v>
      </c>
      <c r="E31" s="119"/>
      <c r="F31" s="119"/>
      <c r="G31" s="119"/>
      <c r="H31" s="119"/>
      <c r="I31" s="119" t="str">
        <f>'2019 PW A G'!J31</f>
        <v>SSAP Diamond 3</v>
      </c>
      <c r="J31" s="119"/>
      <c r="K31" s="119"/>
      <c r="L31" s="119"/>
      <c r="M31" s="119" t="str">
        <f>IF($C$2=S31,IF($C$2='2019 PW A G'!G31,"Home","Away"),"")</f>
        <v>Away</v>
      </c>
      <c r="N31" s="119"/>
      <c r="O31" s="130">
        <f>'2019 PW A G'!E31-B31</f>
        <v>0.125</v>
      </c>
      <c r="P31" s="79">
        <f t="shared" si="0"/>
        <v>0.70833333333333326</v>
      </c>
      <c r="Q31" s="119"/>
      <c r="R31" s="119"/>
      <c r="S31" s="118" t="str">
        <f t="shared" si="1"/>
        <v/>
      </c>
      <c r="T31" s="119" t="str">
        <f>'2019 PW A G'!I31</f>
        <v>Pirates</v>
      </c>
      <c r="U31" s="119" t="str">
        <f>'2019 PW A G'!G31</f>
        <v>Rockies</v>
      </c>
    </row>
    <row r="32" spans="1:21" x14ac:dyDescent="0.25">
      <c r="A32" s="80">
        <f>'2019 PW A G'!B32</f>
        <v>43594</v>
      </c>
      <c r="B32" s="79">
        <f>'2019 PW A G'!D32</f>
        <v>0.72916666666666663</v>
      </c>
      <c r="C32" s="119" t="str">
        <f>CONCATENATE('2019 PW A G'!I32," at ",'2019 PW A G'!G32)</f>
        <v>Rays at BlueJays</v>
      </c>
      <c r="D32" s="119" t="str">
        <f>IF(S32=$C$2,IF('2019 PW A G'!G32=$C$2,'2019 PW A G'!I32,'2019 PW A G'!G32),"")</f>
        <v>BlueJays</v>
      </c>
      <c r="E32" s="119"/>
      <c r="F32" s="119"/>
      <c r="G32" s="119"/>
      <c r="H32" s="119"/>
      <c r="I32" s="119" t="str">
        <f>'2019 PW A G'!J32</f>
        <v>SSAP Diamond 3</v>
      </c>
      <c r="J32" s="119"/>
      <c r="K32" s="119"/>
      <c r="L32" s="119"/>
      <c r="M32" s="119" t="str">
        <f>IF($C$2=S32,IF($C$2='2019 PW A G'!G32,"Home","Away"),"")</f>
        <v>Away</v>
      </c>
      <c r="N32" s="119"/>
      <c r="O32" s="130">
        <f>'2019 PW A G'!E32-B32</f>
        <v>0.125</v>
      </c>
      <c r="P32" s="79">
        <f t="shared" si="0"/>
        <v>0.70833333333333326</v>
      </c>
      <c r="Q32" s="119"/>
      <c r="R32" s="119"/>
      <c r="S32" s="118" t="str">
        <f t="shared" si="1"/>
        <v/>
      </c>
      <c r="T32" s="119" t="str">
        <f>'2019 PW A G'!I32</f>
        <v>Rays</v>
      </c>
      <c r="U32" s="119" t="str">
        <f>'2019 PW A G'!G32</f>
        <v>BlueJays</v>
      </c>
    </row>
    <row r="33" spans="1:21" x14ac:dyDescent="0.25">
      <c r="A33" s="80">
        <f>'2019 PW A G'!B33</f>
        <v>43596</v>
      </c>
      <c r="B33" s="79">
        <f>'2019 PW A G'!D33</f>
        <v>0.41666666666666669</v>
      </c>
      <c r="C33" s="119" t="str">
        <f>CONCATENATE('2019 PW A G'!I33," at ",'2019 PW A G'!G33)</f>
        <v>Rockies at Pirates</v>
      </c>
      <c r="D33" s="119" t="str">
        <f>IF(S33=$C$2,IF('2019 PW A G'!G33=$C$2,'2019 PW A G'!I33,'2019 PW A G'!G33),"")</f>
        <v>Pirates</v>
      </c>
      <c r="E33" s="119"/>
      <c r="F33" s="119"/>
      <c r="G33" s="119"/>
      <c r="H33" s="119"/>
      <c r="I33" s="119" t="str">
        <f>'2019 PW A G'!J33</f>
        <v>SSAP Diamond 3</v>
      </c>
      <c r="J33" s="119"/>
      <c r="K33" s="119"/>
      <c r="L33" s="119"/>
      <c r="M33" s="119" t="str">
        <f>IF($C$2=S33,IF($C$2='2019 PW A G'!G33,"Home","Away"),"")</f>
        <v>Away</v>
      </c>
      <c r="N33" s="119"/>
      <c r="O33" s="130">
        <f>'2019 PW A G'!E33-B33</f>
        <v>0.12500000000000006</v>
      </c>
      <c r="P33" s="79">
        <f t="shared" si="0"/>
        <v>0.39583333333333337</v>
      </c>
      <c r="Q33" s="119"/>
      <c r="R33" s="119"/>
      <c r="S33" s="118" t="str">
        <f t="shared" si="1"/>
        <v/>
      </c>
      <c r="T33" s="119" t="str">
        <f>'2019 PW A G'!I33</f>
        <v>Rockies</v>
      </c>
      <c r="U33" s="119" t="str">
        <f>'2019 PW A G'!G33</f>
        <v>Pirates</v>
      </c>
    </row>
    <row r="34" spans="1:21" x14ac:dyDescent="0.25">
      <c r="A34" s="80">
        <f>'2019 PW A G'!B34</f>
        <v>43596</v>
      </c>
      <c r="B34" s="79">
        <f>'2019 PW A G'!D34</f>
        <v>0.5625</v>
      </c>
      <c r="C34" s="119" t="str">
        <f>CONCATENATE('2019 PW A G'!I34," at ",'2019 PW A G'!G34)</f>
        <v>Mets at BlueJays</v>
      </c>
      <c r="D34" s="119" t="str">
        <f>IF(S34=$C$2,IF('2019 PW A G'!G34=$C$2,'2019 PW A G'!I34,'2019 PW A G'!G34),"")</f>
        <v>BlueJays</v>
      </c>
      <c r="E34" s="119"/>
      <c r="F34" s="119"/>
      <c r="G34" s="119"/>
      <c r="H34" s="119"/>
      <c r="I34" s="119" t="str">
        <f>'2019 PW A G'!J34</f>
        <v>SSAP Diamond 3</v>
      </c>
      <c r="J34" s="119"/>
      <c r="K34" s="119"/>
      <c r="L34" s="119"/>
      <c r="M34" s="119" t="str">
        <f>IF($C$2=S34,IF($C$2='2019 PW A G'!G34,"Home","Away"),"")</f>
        <v>Away</v>
      </c>
      <c r="N34" s="119"/>
      <c r="O34" s="130">
        <f>'2019 PW A G'!E34-B34</f>
        <v>0.125</v>
      </c>
      <c r="P34" s="79">
        <f t="shared" si="0"/>
        <v>0.54166666666666663</v>
      </c>
      <c r="Q34" s="119"/>
      <c r="R34" s="119"/>
      <c r="S34" s="118" t="str">
        <f t="shared" si="1"/>
        <v/>
      </c>
      <c r="T34" s="119" t="str">
        <f>'2019 PW A G'!I34</f>
        <v>Mets</v>
      </c>
      <c r="U34" s="119" t="str">
        <f>'2019 PW A G'!G34</f>
        <v>BlueJays</v>
      </c>
    </row>
    <row r="35" spans="1:21" x14ac:dyDescent="0.25">
      <c r="A35" s="80">
        <f>'2019 PW A G'!B35</f>
        <v>43597</v>
      </c>
      <c r="B35" s="79">
        <f>'2019 PW A G'!D35</f>
        <v>0.41666666666666669</v>
      </c>
      <c r="C35" s="119" t="str">
        <f>CONCATENATE('2019 PW A G'!I35," at ",'2019 PW A G'!G35)</f>
        <v>Angels at Athletics</v>
      </c>
      <c r="D35" s="119" t="str">
        <f>IF(S35=$C$2,IF('2019 PW A G'!G35=$C$2,'2019 PW A G'!I35,'2019 PW A G'!G35),"")</f>
        <v>Athletics</v>
      </c>
      <c r="E35" s="119"/>
      <c r="F35" s="119"/>
      <c r="G35" s="119"/>
      <c r="H35" s="119"/>
      <c r="I35" s="119" t="str">
        <f>'2019 PW A G'!J35</f>
        <v>SSAP Diamond 3</v>
      </c>
      <c r="J35" s="119"/>
      <c r="K35" s="119"/>
      <c r="L35" s="119"/>
      <c r="M35" s="119" t="str">
        <f>IF($C$2=S35,IF($C$2='2019 PW A G'!G35,"Home","Away"),"")</f>
        <v>Away</v>
      </c>
      <c r="N35" s="119"/>
      <c r="O35" s="130">
        <f>'2019 PW A G'!E35-B35</f>
        <v>0.12500000000000006</v>
      </c>
      <c r="P35" s="79">
        <f t="shared" si="0"/>
        <v>0.39583333333333337</v>
      </c>
      <c r="Q35" s="119"/>
      <c r="R35" s="119"/>
      <c r="S35" s="118" t="str">
        <f t="shared" si="1"/>
        <v/>
      </c>
      <c r="T35" s="119" t="str">
        <f>'2019 PW A G'!I35</f>
        <v>Angels</v>
      </c>
      <c r="U35" s="119" t="str">
        <f>'2019 PW A G'!G35</f>
        <v>Athletics</v>
      </c>
    </row>
    <row r="36" spans="1:21" x14ac:dyDescent="0.25">
      <c r="A36" s="80">
        <f>'2019 PW A G'!B36</f>
        <v>43597</v>
      </c>
      <c r="B36" s="79">
        <f>'2019 PW A G'!D36</f>
        <v>0.5625</v>
      </c>
      <c r="C36" s="119" t="str">
        <f>CONCATENATE('2019 PW A G'!I36," at ",'2019 PW A G'!G36)</f>
        <v>Mariners at Rays</v>
      </c>
      <c r="D36" s="119" t="str">
        <f>IF(S36=$C$2,IF('2019 PW A G'!G36=$C$2,'2019 PW A G'!I36,'2019 PW A G'!G36),"")</f>
        <v>Rays</v>
      </c>
      <c r="E36" s="119"/>
      <c r="F36" s="119"/>
      <c r="G36" s="119"/>
      <c r="H36" s="119"/>
      <c r="I36" s="119" t="str">
        <f>'2019 PW A G'!J36</f>
        <v>SSAP Diamond 3</v>
      </c>
      <c r="J36" s="119"/>
      <c r="K36" s="119"/>
      <c r="L36" s="119"/>
      <c r="M36" s="119" t="str">
        <f>IF($C$2=S36,IF($C$2='2019 PW A G'!G36,"Home","Away"),"")</f>
        <v>Away</v>
      </c>
      <c r="N36" s="119"/>
      <c r="O36" s="130">
        <f>'2019 PW A G'!E36-B36</f>
        <v>0.125</v>
      </c>
      <c r="P36" s="79">
        <f t="shared" si="0"/>
        <v>0.54166666666666663</v>
      </c>
      <c r="Q36" s="119"/>
      <c r="R36" s="119"/>
      <c r="S36" s="118" t="str">
        <f t="shared" si="1"/>
        <v/>
      </c>
      <c r="T36" s="119" t="str">
        <f>'2019 PW A G'!I36</f>
        <v>Mariners</v>
      </c>
      <c r="U36" s="119" t="str">
        <f>'2019 PW A G'!G36</f>
        <v>Rays</v>
      </c>
    </row>
    <row r="37" spans="1:21" x14ac:dyDescent="0.25">
      <c r="A37" s="80">
        <f>'2019 PW A G'!B37</f>
        <v>43598</v>
      </c>
      <c r="B37" s="79">
        <f>'2019 PW A G'!D37</f>
        <v>0.72916666666666663</v>
      </c>
      <c r="C37" s="119" t="str">
        <f>CONCATENATE('2019 PW A G'!I37," at ",'2019 PW A G'!G37)</f>
        <v>Rays at Athletics</v>
      </c>
      <c r="D37" s="119" t="str">
        <f>IF(S37=$C$2,IF('2019 PW A G'!G37=$C$2,'2019 PW A G'!I37,'2019 PW A G'!G37),"")</f>
        <v>Athletics</v>
      </c>
      <c r="E37" s="119"/>
      <c r="F37" s="119"/>
      <c r="G37" s="119"/>
      <c r="H37" s="119"/>
      <c r="I37" s="119" t="str">
        <f>'2019 PW A G'!J37</f>
        <v>SSAP Diamond 3</v>
      </c>
      <c r="J37" s="119"/>
      <c r="K37" s="119"/>
      <c r="L37" s="119"/>
      <c r="M37" s="119" t="str">
        <f>IF($C$2=S37,IF($C$2='2019 PW A G'!G37,"Home","Away"),"")</f>
        <v>Away</v>
      </c>
      <c r="N37" s="119"/>
      <c r="O37" s="130">
        <f>'2019 PW A G'!E37-B37</f>
        <v>0.125</v>
      </c>
      <c r="P37" s="79">
        <f t="shared" si="0"/>
        <v>0.70833333333333326</v>
      </c>
      <c r="Q37" s="119"/>
      <c r="R37" s="119"/>
      <c r="S37" s="118" t="str">
        <f t="shared" si="1"/>
        <v/>
      </c>
      <c r="T37" s="119" t="str">
        <f>'2019 PW A G'!I37</f>
        <v>Rays</v>
      </c>
      <c r="U37" s="119" t="str">
        <f>'2019 PW A G'!G37</f>
        <v>Athletics</v>
      </c>
    </row>
    <row r="38" spans="1:21" x14ac:dyDescent="0.25">
      <c r="A38" s="80">
        <f>'2019 PW A G'!B38</f>
        <v>43599</v>
      </c>
      <c r="B38" s="79">
        <f>'2019 PW A G'!D38</f>
        <v>0.72916666666666663</v>
      </c>
      <c r="C38" s="119" t="str">
        <f>CONCATENATE('2019 PW A G'!I38," at ",'2019 PW A G'!G38)</f>
        <v>Mariners at Mets</v>
      </c>
      <c r="D38" s="119" t="str">
        <f>IF(S38=$C$2,IF('2019 PW A G'!G38=$C$2,'2019 PW A G'!I38,'2019 PW A G'!G38),"")</f>
        <v>Mets</v>
      </c>
      <c r="E38" s="119"/>
      <c r="F38" s="119"/>
      <c r="G38" s="119"/>
      <c r="H38" s="119"/>
      <c r="I38" s="119" t="str">
        <f>'2019 PW A G'!J38</f>
        <v>SSAP Diamond 3</v>
      </c>
      <c r="J38" s="119"/>
      <c r="K38" s="119"/>
      <c r="L38" s="119"/>
      <c r="M38" s="119" t="str">
        <f>IF($C$2=S38,IF($C$2='2019 PW A G'!G38,"Home","Away"),"")</f>
        <v>Away</v>
      </c>
      <c r="N38" s="119"/>
      <c r="O38" s="130">
        <f>'2019 PW A G'!E38-B38</f>
        <v>0.125</v>
      </c>
      <c r="P38" s="79">
        <f t="shared" si="0"/>
        <v>0.70833333333333326</v>
      </c>
      <c r="Q38" s="119"/>
      <c r="R38" s="119"/>
      <c r="S38" s="118" t="str">
        <f t="shared" si="1"/>
        <v/>
      </c>
      <c r="T38" s="119" t="str">
        <f>'2019 PW A G'!I38</f>
        <v>Mariners</v>
      </c>
      <c r="U38" s="119" t="str">
        <f>'2019 PW A G'!G38</f>
        <v>Mets</v>
      </c>
    </row>
    <row r="39" spans="1:21" x14ac:dyDescent="0.25">
      <c r="A39" s="80">
        <f>'2019 PW A G'!B39</f>
        <v>43600</v>
      </c>
      <c r="B39" s="79">
        <f>'2019 PW A G'!D39</f>
        <v>0.72916666666666663</v>
      </c>
      <c r="C39" s="119" t="str">
        <f>CONCATENATE('2019 PW A G'!I39," at ",'2019 PW A G'!G39)</f>
        <v>Rockies at Angels</v>
      </c>
      <c r="D39" s="119" t="str">
        <f>IF(S39=$C$2,IF('2019 PW A G'!G39=$C$2,'2019 PW A G'!I39,'2019 PW A G'!G39),"")</f>
        <v>Angels</v>
      </c>
      <c r="E39" s="119"/>
      <c r="F39" s="119"/>
      <c r="G39" s="119"/>
      <c r="H39" s="119"/>
      <c r="I39" s="119" t="str">
        <f>'2019 PW A G'!J39</f>
        <v>SSAP Diamond 3</v>
      </c>
      <c r="J39" s="119"/>
      <c r="K39" s="119"/>
      <c r="L39" s="119"/>
      <c r="M39" s="119" t="str">
        <f>IF($C$2=S39,IF($C$2='2019 PW A G'!G39,"Home","Away"),"")</f>
        <v>Away</v>
      </c>
      <c r="N39" s="119"/>
      <c r="O39" s="130">
        <f>'2019 PW A G'!E39-B39</f>
        <v>0.125</v>
      </c>
      <c r="P39" s="79">
        <f t="shared" si="0"/>
        <v>0.70833333333333326</v>
      </c>
      <c r="Q39" s="119"/>
      <c r="R39" s="119"/>
      <c r="S39" s="118" t="str">
        <f t="shared" si="1"/>
        <v/>
      </c>
      <c r="T39" s="119" t="str">
        <f>'2019 PW A G'!I39</f>
        <v>Rockies</v>
      </c>
      <c r="U39" s="119" t="str">
        <f>'2019 PW A G'!G39</f>
        <v>Angels</v>
      </c>
    </row>
    <row r="40" spans="1:21" x14ac:dyDescent="0.25">
      <c r="A40" s="80">
        <f>'2019 PW A G'!B40</f>
        <v>43601</v>
      </c>
      <c r="B40" s="79">
        <f>'2019 PW A G'!D40</f>
        <v>0.72916666666666663</v>
      </c>
      <c r="C40" s="119" t="str">
        <f>CONCATENATE('2019 PW A G'!I40," at ",'2019 PW A G'!G40)</f>
        <v>BlueJays at Pirates</v>
      </c>
      <c r="D40" s="119" t="str">
        <f>IF(S40=$C$2,IF('2019 PW A G'!G40=$C$2,'2019 PW A G'!I40,'2019 PW A G'!G40),"")</f>
        <v>Pirates</v>
      </c>
      <c r="E40" s="119"/>
      <c r="F40" s="119"/>
      <c r="G40" s="119"/>
      <c r="H40" s="119"/>
      <c r="I40" s="119" t="str">
        <f>'2019 PW A G'!J40</f>
        <v>SSAP Diamond 3</v>
      </c>
      <c r="J40" s="119"/>
      <c r="K40" s="119"/>
      <c r="L40" s="119"/>
      <c r="M40" s="119" t="str">
        <f>IF($C$2=S40,IF($C$2='2019 PW A G'!G40,"Home","Away"),"")</f>
        <v>Away</v>
      </c>
      <c r="N40" s="119"/>
      <c r="O40" s="130">
        <f>'2019 PW A G'!E40-B40</f>
        <v>0.125</v>
      </c>
      <c r="P40" s="79">
        <f t="shared" si="0"/>
        <v>0.70833333333333326</v>
      </c>
      <c r="Q40" s="119"/>
      <c r="R40" s="119"/>
      <c r="S40" s="118" t="str">
        <f t="shared" si="1"/>
        <v/>
      </c>
      <c r="T40" s="119" t="str">
        <f>'2019 PW A G'!I40</f>
        <v>BlueJays</v>
      </c>
      <c r="U40" s="119" t="str">
        <f>'2019 PW A G'!G40</f>
        <v>Pirates</v>
      </c>
    </row>
    <row r="41" spans="1:21" x14ac:dyDescent="0.25">
      <c r="A41" s="80">
        <f>'2019 PW A G'!B41</f>
        <v>43606</v>
      </c>
      <c r="B41" s="79">
        <f>'2019 PW A G'!D41</f>
        <v>0.72916666666666663</v>
      </c>
      <c r="C41" s="119" t="str">
        <f>CONCATENATE('2019 PW A G'!I41," at ",'2019 PW A G'!G41)</f>
        <v>Athletics at BlueJays</v>
      </c>
      <c r="D41" s="119" t="str">
        <f>IF(S41=$C$2,IF('2019 PW A G'!G41=$C$2,'2019 PW A G'!I41,'2019 PW A G'!G41),"")</f>
        <v>BlueJays</v>
      </c>
      <c r="E41" s="119"/>
      <c r="F41" s="119"/>
      <c r="G41" s="119"/>
      <c r="H41" s="119"/>
      <c r="I41" s="119" t="str">
        <f>'2019 PW A G'!J41</f>
        <v>SSAP Diamond 3</v>
      </c>
      <c r="J41" s="119"/>
      <c r="K41" s="119"/>
      <c r="L41" s="119"/>
      <c r="M41" s="119" t="str">
        <f>IF($C$2=S41,IF($C$2='2019 PW A G'!G41,"Home","Away"),"")</f>
        <v>Away</v>
      </c>
      <c r="N41" s="119"/>
      <c r="O41" s="130">
        <f>'2019 PW A G'!E41-B41</f>
        <v>0.125</v>
      </c>
      <c r="P41" s="79">
        <f t="shared" si="0"/>
        <v>0.70833333333333326</v>
      </c>
      <c r="Q41" s="119"/>
      <c r="R41" s="119"/>
      <c r="S41" s="118" t="str">
        <f t="shared" si="1"/>
        <v/>
      </c>
      <c r="T41" s="119" t="str">
        <f>'2019 PW A G'!I41</f>
        <v>Athletics</v>
      </c>
      <c r="U41" s="119" t="str">
        <f>'2019 PW A G'!G41</f>
        <v>BlueJays</v>
      </c>
    </row>
    <row r="42" spans="1:21" x14ac:dyDescent="0.25">
      <c r="A42" s="80">
        <f>'2019 PW A G'!B42</f>
        <v>43607</v>
      </c>
      <c r="B42" s="79">
        <f>'2019 PW A G'!D42</f>
        <v>0.72916666666666663</v>
      </c>
      <c r="C42" s="119" t="str">
        <f>CONCATENATE('2019 PW A G'!I42," at ",'2019 PW A G'!G42)</f>
        <v>Mets at Rockies</v>
      </c>
      <c r="D42" s="119" t="str">
        <f>IF(S42=$C$2,IF('2019 PW A G'!G42=$C$2,'2019 PW A G'!I42,'2019 PW A G'!G42),"")</f>
        <v>Rockies</v>
      </c>
      <c r="E42" s="119"/>
      <c r="F42" s="119"/>
      <c r="G42" s="119"/>
      <c r="H42" s="119"/>
      <c r="I42" s="119" t="str">
        <f>'2019 PW A G'!J42</f>
        <v>SSAP Diamond 3</v>
      </c>
      <c r="J42" s="119"/>
      <c r="K42" s="119"/>
      <c r="L42" s="119"/>
      <c r="M42" s="119" t="str">
        <f>IF($C$2=S42,IF($C$2='2019 PW A G'!G42,"Home","Away"),"")</f>
        <v>Away</v>
      </c>
      <c r="N42" s="119"/>
      <c r="O42" s="130">
        <f>'2019 PW A G'!E42-B42</f>
        <v>0.125</v>
      </c>
      <c r="P42" s="79">
        <f t="shared" si="0"/>
        <v>0.70833333333333326</v>
      </c>
      <c r="Q42" s="119"/>
      <c r="R42" s="119"/>
      <c r="S42" s="118" t="str">
        <f t="shared" si="1"/>
        <v/>
      </c>
      <c r="T42" s="119" t="str">
        <f>'2019 PW A G'!I42</f>
        <v>Mets</v>
      </c>
      <c r="U42" s="119" t="str">
        <f>'2019 PW A G'!G42</f>
        <v>Rockies</v>
      </c>
    </row>
    <row r="43" spans="1:21" x14ac:dyDescent="0.25">
      <c r="A43" s="80">
        <f>'2019 PW A G'!B43</f>
        <v>43608</v>
      </c>
      <c r="B43" s="79">
        <f>'2019 PW A G'!D43</f>
        <v>0.72916666666666663</v>
      </c>
      <c r="C43" s="119" t="str">
        <f>CONCATENATE('2019 PW A G'!I43," at ",'2019 PW A G'!G43)</f>
        <v>Angels at Mariners</v>
      </c>
      <c r="D43" s="119" t="str">
        <f>IF(S43=$C$2,IF('2019 PW A G'!G43=$C$2,'2019 PW A G'!I43,'2019 PW A G'!G43),"")</f>
        <v>Mariners</v>
      </c>
      <c r="E43" s="119"/>
      <c r="F43" s="119"/>
      <c r="G43" s="119"/>
      <c r="H43" s="119"/>
      <c r="I43" s="119" t="str">
        <f>'2019 PW A G'!J43</f>
        <v>SSAP Diamond 3</v>
      </c>
      <c r="J43" s="119"/>
      <c r="K43" s="119"/>
      <c r="L43" s="119"/>
      <c r="M43" s="119" t="str">
        <f>IF($C$2=S43,IF($C$2='2019 PW A G'!G43,"Home","Away"),"")</f>
        <v>Away</v>
      </c>
      <c r="N43" s="119"/>
      <c r="O43" s="130">
        <f>'2019 PW A G'!E43-B43</f>
        <v>0.125</v>
      </c>
      <c r="P43" s="79">
        <f t="shared" si="0"/>
        <v>0.70833333333333326</v>
      </c>
      <c r="Q43" s="119"/>
      <c r="R43" s="119"/>
      <c r="S43" s="118" t="str">
        <f t="shared" si="1"/>
        <v/>
      </c>
      <c r="T43" s="119" t="str">
        <f>'2019 PW A G'!I43</f>
        <v>Angels</v>
      </c>
      <c r="U43" s="119" t="str">
        <f>'2019 PW A G'!G43</f>
        <v>Mariners</v>
      </c>
    </row>
    <row r="44" spans="1:21" x14ac:dyDescent="0.25">
      <c r="A44" s="80">
        <f>'2019 PW A G'!B44</f>
        <v>43609</v>
      </c>
      <c r="B44" s="79">
        <f>'2019 PW A G'!D44</f>
        <v>0.72916666666666663</v>
      </c>
      <c r="C44" s="119" t="str">
        <f>CONCATENATE('2019 PW A G'!I44," at ",'2019 PW A G'!G44)</f>
        <v>Pirates at Rays</v>
      </c>
      <c r="D44" s="119" t="str">
        <f>IF(S44=$C$2,IF('2019 PW A G'!G44=$C$2,'2019 PW A G'!I44,'2019 PW A G'!G44),"")</f>
        <v>Rays</v>
      </c>
      <c r="E44" s="119"/>
      <c r="F44" s="119"/>
      <c r="G44" s="119"/>
      <c r="H44" s="119"/>
      <c r="I44" s="119" t="str">
        <f>'2019 PW A G'!J44</f>
        <v>SSAP Diamond 3</v>
      </c>
      <c r="J44" s="119"/>
      <c r="K44" s="119"/>
      <c r="L44" s="119"/>
      <c r="M44" s="119" t="str">
        <f>IF($C$2=S44,IF($C$2='2019 PW A G'!G44,"Home","Away"),"")</f>
        <v>Away</v>
      </c>
      <c r="N44" s="119"/>
      <c r="O44" s="130">
        <f>'2019 PW A G'!E44-B44</f>
        <v>0.125</v>
      </c>
      <c r="P44" s="79">
        <f t="shared" si="0"/>
        <v>0.70833333333333326</v>
      </c>
      <c r="Q44" s="119"/>
      <c r="R44" s="119"/>
      <c r="S44" s="118" t="str">
        <f t="shared" si="1"/>
        <v/>
      </c>
      <c r="T44" s="119" t="str">
        <f>'2019 PW A G'!I44</f>
        <v>Pirates</v>
      </c>
      <c r="U44" s="119" t="str">
        <f>'2019 PW A G'!G44</f>
        <v>Rays</v>
      </c>
    </row>
    <row r="45" spans="1:21" x14ac:dyDescent="0.25">
      <c r="A45" s="80">
        <f>'2019 PW A G'!B45</f>
        <v>43610</v>
      </c>
      <c r="B45" s="79">
        <f>'2019 PW A G'!D45</f>
        <v>0.41666666666666669</v>
      </c>
      <c r="C45" s="119" t="str">
        <f>CONCATENATE('2019 PW A G'!I45," at ",'2019 PW A G'!G45)</f>
        <v>Angels at Mets</v>
      </c>
      <c r="D45" s="119" t="str">
        <f>IF(S45=$C$2,IF('2019 PW A G'!G45=$C$2,'2019 PW A G'!I45,'2019 PW A G'!G45),"")</f>
        <v>Mets</v>
      </c>
      <c r="E45" s="119"/>
      <c r="F45" s="119"/>
      <c r="G45" s="119"/>
      <c r="H45" s="119"/>
      <c r="I45" s="119" t="str">
        <f>'2019 PW A G'!J45</f>
        <v>SSAP Diamond 3</v>
      </c>
      <c r="J45" s="119"/>
      <c r="K45" s="119"/>
      <c r="L45" s="119"/>
      <c r="M45" s="119" t="str">
        <f>IF($C$2=S45,IF($C$2='2019 PW A G'!G45,"Home","Away"),"")</f>
        <v>Away</v>
      </c>
      <c r="N45" s="119"/>
      <c r="O45" s="130">
        <f>'2019 PW A G'!E45-B45</f>
        <v>0.12500000000000006</v>
      </c>
      <c r="P45" s="79">
        <f t="shared" si="0"/>
        <v>0.39583333333333337</v>
      </c>
      <c r="Q45" s="119"/>
      <c r="R45" s="119"/>
      <c r="S45" s="118" t="str">
        <f t="shared" si="1"/>
        <v/>
      </c>
      <c r="T45" s="119" t="str">
        <f>'2019 PW A G'!I45</f>
        <v>Angels</v>
      </c>
      <c r="U45" s="119" t="str">
        <f>'2019 PW A G'!G45</f>
        <v>Mets</v>
      </c>
    </row>
    <row r="46" spans="1:21" x14ac:dyDescent="0.25">
      <c r="A46" s="80">
        <f>'2019 PW A G'!B46</f>
        <v>43610</v>
      </c>
      <c r="B46" s="79">
        <f>'2019 PW A G'!D46</f>
        <v>0.5625</v>
      </c>
      <c r="C46" s="119" t="str">
        <f>CONCATENATE('2019 PW A G'!I46," at ",'2019 PW A G'!G46)</f>
        <v>Athletics at Rockies</v>
      </c>
      <c r="D46" s="119" t="str">
        <f>IF(S46=$C$2,IF('2019 PW A G'!G46=$C$2,'2019 PW A G'!I46,'2019 PW A G'!G46),"")</f>
        <v>Rockies</v>
      </c>
      <c r="E46" s="119"/>
      <c r="F46" s="119"/>
      <c r="G46" s="119"/>
      <c r="H46" s="119"/>
      <c r="I46" s="119" t="str">
        <f>'2019 PW A G'!J46</f>
        <v>SSAP Diamond 3</v>
      </c>
      <c r="J46" s="119"/>
      <c r="K46" s="119"/>
      <c r="L46" s="119"/>
      <c r="M46" s="119" t="str">
        <f>IF($C$2=S46,IF($C$2='2019 PW A G'!G46,"Home","Away"),"")</f>
        <v>Away</v>
      </c>
      <c r="N46" s="119"/>
      <c r="O46" s="130">
        <f>'2019 PW A G'!E46-B46</f>
        <v>0.125</v>
      </c>
      <c r="P46" s="79">
        <f t="shared" si="0"/>
        <v>0.54166666666666663</v>
      </c>
      <c r="Q46" s="119"/>
      <c r="R46" s="119"/>
      <c r="S46" s="118" t="str">
        <f t="shared" si="1"/>
        <v/>
      </c>
      <c r="T46" s="119" t="str">
        <f>'2019 PW A G'!I46</f>
        <v>Athletics</v>
      </c>
      <c r="U46" s="119" t="str">
        <f>'2019 PW A G'!G46</f>
        <v>Rockies</v>
      </c>
    </row>
    <row r="47" spans="1:21" x14ac:dyDescent="0.25">
      <c r="A47" s="80">
        <f>'2019 PW A G'!B47</f>
        <v>43611</v>
      </c>
      <c r="B47" s="79">
        <f>'2019 PW A G'!D47</f>
        <v>0.41666666666666669</v>
      </c>
      <c r="C47" s="119" t="str">
        <f>CONCATENATE('2019 PW A G'!I47," at ",'2019 PW A G'!G47)</f>
        <v>Rays at BlueJays</v>
      </c>
      <c r="D47" s="119" t="str">
        <f>IF(S47=$C$2,IF('2019 PW A G'!G47=$C$2,'2019 PW A G'!I47,'2019 PW A G'!G47),"")</f>
        <v>BlueJays</v>
      </c>
      <c r="E47" s="119"/>
      <c r="F47" s="119"/>
      <c r="G47" s="119"/>
      <c r="H47" s="119"/>
      <c r="I47" s="119" t="str">
        <f>'2019 PW A G'!J47</f>
        <v>SSAP Diamond 3</v>
      </c>
      <c r="J47" s="119"/>
      <c r="K47" s="119"/>
      <c r="L47" s="119"/>
      <c r="M47" s="119" t="str">
        <f>IF($C$2=S47,IF($C$2='2019 PW A G'!G47,"Home","Away"),"")</f>
        <v>Away</v>
      </c>
      <c r="N47" s="119"/>
      <c r="O47" s="130">
        <f>'2019 PW A G'!E47-B47</f>
        <v>0.12500000000000006</v>
      </c>
      <c r="P47" s="79">
        <f t="shared" si="0"/>
        <v>0.39583333333333337</v>
      </c>
      <c r="Q47" s="119"/>
      <c r="R47" s="119"/>
      <c r="S47" s="118" t="str">
        <f t="shared" si="1"/>
        <v/>
      </c>
      <c r="T47" s="119" t="str">
        <f>'2019 PW A G'!I47</f>
        <v>Rays</v>
      </c>
      <c r="U47" s="119" t="str">
        <f>'2019 PW A G'!G47</f>
        <v>BlueJays</v>
      </c>
    </row>
    <row r="48" spans="1:21" x14ac:dyDescent="0.25">
      <c r="A48" s="80">
        <f>'2019 PW A G'!B48</f>
        <v>43611</v>
      </c>
      <c r="B48" s="79">
        <f>'2019 PW A G'!D48</f>
        <v>0.5625</v>
      </c>
      <c r="C48" s="119" t="str">
        <f>CONCATENATE('2019 PW A G'!I48," at ",'2019 PW A G'!G48)</f>
        <v>Pirates at Mariners</v>
      </c>
      <c r="D48" s="119" t="str">
        <f>IF(S48=$C$2,IF('2019 PW A G'!G48=$C$2,'2019 PW A G'!I48,'2019 PW A G'!G48),"")</f>
        <v>Mariners</v>
      </c>
      <c r="E48" s="119"/>
      <c r="F48" s="119"/>
      <c r="G48" s="119"/>
      <c r="H48" s="119"/>
      <c r="I48" s="119" t="str">
        <f>'2019 PW A G'!J48</f>
        <v>SSAP Diamond 3</v>
      </c>
      <c r="J48" s="119"/>
      <c r="K48" s="119"/>
      <c r="L48" s="119"/>
      <c r="M48" s="119" t="str">
        <f>IF($C$2=S48,IF($C$2='2019 PW A G'!G48,"Home","Away"),"")</f>
        <v>Away</v>
      </c>
      <c r="N48" s="119"/>
      <c r="O48" s="130">
        <f>'2019 PW A G'!E48-B48</f>
        <v>0.125</v>
      </c>
      <c r="P48" s="79">
        <f t="shared" si="0"/>
        <v>0.54166666666666663</v>
      </c>
      <c r="Q48" s="119"/>
      <c r="R48" s="119"/>
      <c r="S48" s="118" t="str">
        <f t="shared" si="1"/>
        <v/>
      </c>
      <c r="T48" s="119" t="str">
        <f>'2019 PW A G'!I48</f>
        <v>Pirates</v>
      </c>
      <c r="U48" s="119" t="str">
        <f>'2019 PW A G'!G48</f>
        <v>Mariners</v>
      </c>
    </row>
    <row r="49" spans="1:21" x14ac:dyDescent="0.25">
      <c r="A49" s="80">
        <f>'2019 PW A G'!B49</f>
        <v>43612</v>
      </c>
      <c r="B49" s="79">
        <f>'2019 PW A G'!D49</f>
        <v>0.72916666666666663</v>
      </c>
      <c r="C49" s="119" t="str">
        <f>CONCATENATE('2019 PW A G'!I49," at ",'2019 PW A G'!G49)</f>
        <v>Mets at Athletics</v>
      </c>
      <c r="D49" s="119" t="str">
        <f>IF(S49=$C$2,IF('2019 PW A G'!G49=$C$2,'2019 PW A G'!I49,'2019 PW A G'!G49),"")</f>
        <v>Athletics</v>
      </c>
      <c r="E49" s="119"/>
      <c r="F49" s="119"/>
      <c r="G49" s="119"/>
      <c r="H49" s="119"/>
      <c r="I49" s="119" t="str">
        <f>'2019 PW A G'!J49</f>
        <v>SSAP Diamond 3</v>
      </c>
      <c r="J49" s="119"/>
      <c r="K49" s="119"/>
      <c r="L49" s="119"/>
      <c r="M49" s="119" t="str">
        <f>IF($C$2=S49,IF($C$2='2019 PW A G'!G49,"Home","Away"),"")</f>
        <v>Away</v>
      </c>
      <c r="N49" s="119"/>
      <c r="O49" s="130">
        <f>'2019 PW A G'!E49-B49</f>
        <v>0.125</v>
      </c>
      <c r="P49" s="79">
        <f t="shared" si="0"/>
        <v>0.70833333333333326</v>
      </c>
      <c r="Q49" s="119"/>
      <c r="R49" s="119"/>
      <c r="S49" s="118" t="str">
        <f t="shared" si="1"/>
        <v/>
      </c>
      <c r="T49" s="119" t="str">
        <f>'2019 PW A G'!I49</f>
        <v>Mets</v>
      </c>
      <c r="U49" s="119" t="str">
        <f>'2019 PW A G'!G49</f>
        <v>Athletics</v>
      </c>
    </row>
    <row r="50" spans="1:21" x14ac:dyDescent="0.25">
      <c r="A50" s="80">
        <f>'2019 PW A G'!B50</f>
        <v>43613</v>
      </c>
      <c r="B50" s="79">
        <f>'2019 PW A G'!D50</f>
        <v>0.72916666666666663</v>
      </c>
      <c r="C50" s="119" t="str">
        <f>CONCATENATE('2019 PW A G'!I50," at ",'2019 PW A G'!G50)</f>
        <v>BlueJays at Rockies</v>
      </c>
      <c r="D50" s="119" t="str">
        <f>IF(S50=$C$2,IF('2019 PW A G'!G50=$C$2,'2019 PW A G'!I50,'2019 PW A G'!G50),"")</f>
        <v>Rockies</v>
      </c>
      <c r="E50" s="119"/>
      <c r="F50" s="119"/>
      <c r="G50" s="119"/>
      <c r="H50" s="119"/>
      <c r="I50" s="119" t="str">
        <f>'2019 PW A G'!J50</f>
        <v>SSAP Diamond 3</v>
      </c>
      <c r="J50" s="119"/>
      <c r="K50" s="119"/>
      <c r="L50" s="119"/>
      <c r="M50" s="119" t="str">
        <f>IF($C$2=S50,IF($C$2='2019 PW A G'!G50,"Home","Away"),"")</f>
        <v>Away</v>
      </c>
      <c r="N50" s="119"/>
      <c r="O50" s="130">
        <f>'2019 PW A G'!E50-B50</f>
        <v>0.125</v>
      </c>
      <c r="P50" s="79">
        <f t="shared" si="0"/>
        <v>0.70833333333333326</v>
      </c>
      <c r="Q50" s="119"/>
      <c r="R50" s="119"/>
      <c r="S50" s="118" t="str">
        <f t="shared" si="1"/>
        <v/>
      </c>
      <c r="T50" s="119" t="str">
        <f>'2019 PW A G'!I50</f>
        <v>BlueJays</v>
      </c>
      <c r="U50" s="119" t="str">
        <f>'2019 PW A G'!G50</f>
        <v>Rockies</v>
      </c>
    </row>
    <row r="51" spans="1:21" x14ac:dyDescent="0.25">
      <c r="A51" s="80">
        <f>'2019 PW A G'!B51</f>
        <v>43614</v>
      </c>
      <c r="B51" s="79">
        <f>'2019 PW A G'!D51</f>
        <v>0.72916666666666663</v>
      </c>
      <c r="C51" s="119" t="str">
        <f>CONCATENATE('2019 PW A G'!I51," at ",'2019 PW A G'!G51)</f>
        <v>Mariners at Angels</v>
      </c>
      <c r="D51" s="119" t="str">
        <f>IF(S51=$C$2,IF('2019 PW A G'!G51=$C$2,'2019 PW A G'!I51,'2019 PW A G'!G51),"")</f>
        <v>Angels</v>
      </c>
      <c r="E51" s="119"/>
      <c r="F51" s="119"/>
      <c r="G51" s="119"/>
      <c r="H51" s="119"/>
      <c r="I51" s="119" t="str">
        <f>'2019 PW A G'!J51</f>
        <v>SSAP Diamond 3</v>
      </c>
      <c r="J51" s="119"/>
      <c r="K51" s="119"/>
      <c r="L51" s="119"/>
      <c r="M51" s="119" t="str">
        <f>IF($C$2=S51,IF($C$2='2019 PW A G'!G51,"Home","Away"),"")</f>
        <v>Away</v>
      </c>
      <c r="N51" s="119"/>
      <c r="O51" s="130">
        <f>'2019 PW A G'!E51-B51</f>
        <v>0.125</v>
      </c>
      <c r="P51" s="79">
        <f t="shared" si="0"/>
        <v>0.70833333333333326</v>
      </c>
      <c r="Q51" s="119"/>
      <c r="R51" s="119"/>
      <c r="S51" s="118" t="str">
        <f t="shared" si="1"/>
        <v/>
      </c>
      <c r="T51" s="119" t="str">
        <f>'2019 PW A G'!I51</f>
        <v>Mariners</v>
      </c>
      <c r="U51" s="119" t="str">
        <f>'2019 PW A G'!G51</f>
        <v>Angels</v>
      </c>
    </row>
    <row r="52" spans="1:21" x14ac:dyDescent="0.25">
      <c r="A52" s="80">
        <f>'2019 PW A G'!B52</f>
        <v>43615</v>
      </c>
      <c r="B52" s="79">
        <f>'2019 PW A G'!D52</f>
        <v>0.72916666666666663</v>
      </c>
      <c r="C52" s="119" t="str">
        <f>CONCATENATE('2019 PW A G'!I52," at ",'2019 PW A G'!G52)</f>
        <v>Rays at Pirates</v>
      </c>
      <c r="D52" s="119" t="str">
        <f>IF(S52=$C$2,IF('2019 PW A G'!G52=$C$2,'2019 PW A G'!I52,'2019 PW A G'!G52),"")</f>
        <v>Pirates</v>
      </c>
      <c r="E52" s="119"/>
      <c r="F52" s="119"/>
      <c r="G52" s="119"/>
      <c r="H52" s="119"/>
      <c r="I52" s="119" t="str">
        <f>'2019 PW A G'!J52</f>
        <v>SSAP Diamond 3</v>
      </c>
      <c r="J52" s="119"/>
      <c r="K52" s="119"/>
      <c r="L52" s="119"/>
      <c r="M52" s="119" t="str">
        <f>IF($C$2=S52,IF($C$2='2019 PW A G'!G52,"Home","Away"),"")</f>
        <v>Away</v>
      </c>
      <c r="N52" s="119"/>
      <c r="O52" s="130">
        <f>'2019 PW A G'!E52-B52</f>
        <v>0.125</v>
      </c>
      <c r="P52" s="79">
        <f t="shared" si="0"/>
        <v>0.70833333333333326</v>
      </c>
      <c r="Q52" s="119"/>
      <c r="R52" s="119"/>
      <c r="S52" s="118" t="str">
        <f t="shared" si="1"/>
        <v/>
      </c>
      <c r="T52" s="119" t="str">
        <f>'2019 PW A G'!I52</f>
        <v>Rays</v>
      </c>
      <c r="U52" s="119" t="str">
        <f>'2019 PW A G'!G52</f>
        <v>Pirates</v>
      </c>
    </row>
    <row r="53" spans="1:21" x14ac:dyDescent="0.25">
      <c r="A53" s="80">
        <f>'2019 PW A G'!B53</f>
        <v>43617</v>
      </c>
      <c r="B53" s="79">
        <f>'2019 PW A G'!D53</f>
        <v>0.41666666666666669</v>
      </c>
      <c r="C53" s="119" t="str">
        <f>CONCATENATE('2019 PW A G'!I53," at ",'2019 PW A G'!G53)</f>
        <v>Rockies at Mariners</v>
      </c>
      <c r="D53" s="119" t="str">
        <f>IF(S53=$C$2,IF('2019 PW A G'!G53=$C$2,'2019 PW A G'!I53,'2019 PW A G'!G53),"")</f>
        <v>Mariners</v>
      </c>
      <c r="E53" s="119"/>
      <c r="F53" s="119"/>
      <c r="G53" s="119"/>
      <c r="H53" s="119"/>
      <c r="I53" s="119" t="str">
        <f>'2019 PW A G'!J53</f>
        <v>SSAP Diamond 3</v>
      </c>
      <c r="J53" s="119"/>
      <c r="K53" s="119"/>
      <c r="L53" s="119"/>
      <c r="M53" s="119" t="str">
        <f>IF($C$2=S53,IF($C$2='2019 PW A G'!G53,"Home","Away"),"")</f>
        <v>Away</v>
      </c>
      <c r="N53" s="119"/>
      <c r="O53" s="130">
        <f>'2019 PW A G'!E53-B53</f>
        <v>0.12500000000000006</v>
      </c>
      <c r="P53" s="79">
        <f t="shared" si="0"/>
        <v>0.39583333333333337</v>
      </c>
      <c r="Q53" s="119"/>
      <c r="R53" s="119"/>
      <c r="S53" s="118" t="str">
        <f t="shared" si="1"/>
        <v/>
      </c>
      <c r="T53" s="119" t="str">
        <f>'2019 PW A G'!I53</f>
        <v>Rockies</v>
      </c>
      <c r="U53" s="119" t="str">
        <f>'2019 PW A G'!G53</f>
        <v>Mariners</v>
      </c>
    </row>
    <row r="54" spans="1:21" x14ac:dyDescent="0.25">
      <c r="A54" s="80">
        <f>'2019 PW A G'!B54</f>
        <v>43617</v>
      </c>
      <c r="B54" s="79">
        <f>'2019 PW A G'!D54</f>
        <v>0.5625</v>
      </c>
      <c r="C54" s="119" t="str">
        <f>CONCATENATE('2019 PW A G'!I54," at ",'2019 PW A G'!G54)</f>
        <v>Angels at Rays</v>
      </c>
      <c r="D54" s="119" t="str">
        <f>IF(S54=$C$2,IF('2019 PW A G'!G54=$C$2,'2019 PW A G'!I54,'2019 PW A G'!G54),"")</f>
        <v>Rays</v>
      </c>
      <c r="E54" s="119"/>
      <c r="F54" s="119"/>
      <c r="G54" s="119"/>
      <c r="H54" s="119"/>
      <c r="I54" s="119" t="str">
        <f>'2019 PW A G'!J54</f>
        <v>SSAP Diamond 3</v>
      </c>
      <c r="J54" s="119"/>
      <c r="K54" s="119"/>
      <c r="L54" s="119"/>
      <c r="M54" s="119" t="str">
        <f>IF($C$2=S54,IF($C$2='2019 PW A G'!G54,"Home","Away"),"")</f>
        <v>Away</v>
      </c>
      <c r="N54" s="119"/>
      <c r="O54" s="130">
        <f>'2019 PW A G'!E54-B54</f>
        <v>0.125</v>
      </c>
      <c r="P54" s="79">
        <f t="shared" si="0"/>
        <v>0.54166666666666663</v>
      </c>
      <c r="Q54" s="119"/>
      <c r="R54" s="119"/>
      <c r="S54" s="118" t="str">
        <f t="shared" si="1"/>
        <v/>
      </c>
      <c r="T54" s="119" t="str">
        <f>'2019 PW A G'!I54</f>
        <v>Angels</v>
      </c>
      <c r="U54" s="119" t="str">
        <f>'2019 PW A G'!G54</f>
        <v>Rays</v>
      </c>
    </row>
    <row r="55" spans="1:21" x14ac:dyDescent="0.25">
      <c r="A55" s="80">
        <f>'2019 PW A G'!B55</f>
        <v>43618</v>
      </c>
      <c r="B55" s="79">
        <f>'2019 PW A G'!D55</f>
        <v>0.41666666666666669</v>
      </c>
      <c r="C55" s="119" t="str">
        <f>CONCATENATE('2019 PW A G'!I55," at ",'2019 PW A G'!G55)</f>
        <v>Athletics at Pirates</v>
      </c>
      <c r="D55" s="119" t="str">
        <f>IF(S55=$C$2,IF('2019 PW A G'!G55=$C$2,'2019 PW A G'!I55,'2019 PW A G'!G55),"")</f>
        <v>Pirates</v>
      </c>
      <c r="E55" s="119"/>
      <c r="F55" s="119"/>
      <c r="G55" s="119"/>
      <c r="H55" s="119"/>
      <c r="I55" s="119" t="str">
        <f>'2019 PW A G'!J55</f>
        <v>SSAP Diamond 3</v>
      </c>
      <c r="J55" s="119"/>
      <c r="K55" s="119"/>
      <c r="L55" s="119"/>
      <c r="M55" s="119" t="str">
        <f>IF($C$2=S55,IF($C$2='2019 PW A G'!G55,"Home","Away"),"")</f>
        <v>Away</v>
      </c>
      <c r="N55" s="119"/>
      <c r="O55" s="130">
        <f>'2019 PW A G'!E55-B55</f>
        <v>0.12500000000000006</v>
      </c>
      <c r="P55" s="79">
        <f t="shared" si="0"/>
        <v>0.39583333333333337</v>
      </c>
      <c r="Q55" s="119"/>
      <c r="R55" s="119"/>
      <c r="S55" s="118" t="str">
        <f t="shared" si="1"/>
        <v/>
      </c>
      <c r="T55" s="119" t="str">
        <f>'2019 PW A G'!I55</f>
        <v>Athletics</v>
      </c>
      <c r="U55" s="119" t="str">
        <f>'2019 PW A G'!G55</f>
        <v>Pirates</v>
      </c>
    </row>
    <row r="56" spans="1:21" x14ac:dyDescent="0.25">
      <c r="A56" s="80">
        <f>'2019 PW A G'!B56</f>
        <v>43618</v>
      </c>
      <c r="B56" s="79">
        <f>'2019 PW A G'!D56</f>
        <v>0.5625</v>
      </c>
      <c r="C56" s="119" t="str">
        <f>CONCATENATE('2019 PW A G'!I56," at ",'2019 PW A G'!G56)</f>
        <v>Mets at BlueJays</v>
      </c>
      <c r="D56" s="119" t="str">
        <f>IF(S56=$C$2,IF('2019 PW A G'!G56=$C$2,'2019 PW A G'!I56,'2019 PW A G'!G56),"")</f>
        <v>BlueJays</v>
      </c>
      <c r="E56" s="119"/>
      <c r="F56" s="119"/>
      <c r="G56" s="119"/>
      <c r="H56" s="119"/>
      <c r="I56" s="119" t="str">
        <f>'2019 PW A G'!J56</f>
        <v>SSAP Diamond 3</v>
      </c>
      <c r="J56" s="119"/>
      <c r="K56" s="119"/>
      <c r="L56" s="119"/>
      <c r="M56" s="119" t="str">
        <f>IF($C$2=S56,IF($C$2='2019 PW A G'!G56,"Home","Away"),"")</f>
        <v>Away</v>
      </c>
      <c r="N56" s="119"/>
      <c r="O56" s="130">
        <f>'2019 PW A G'!E56-B56</f>
        <v>0.125</v>
      </c>
      <c r="P56" s="79">
        <f t="shared" si="0"/>
        <v>0.54166666666666663</v>
      </c>
      <c r="Q56" s="119"/>
      <c r="R56" s="119"/>
      <c r="S56" s="118" t="str">
        <f t="shared" si="1"/>
        <v/>
      </c>
      <c r="T56" s="119" t="str">
        <f>'2019 PW A G'!I56</f>
        <v>Mets</v>
      </c>
      <c r="U56" s="119" t="str">
        <f>'2019 PW A G'!G56</f>
        <v>BlueJays</v>
      </c>
    </row>
    <row r="57" spans="1:21" x14ac:dyDescent="0.25">
      <c r="A57" s="80">
        <f>'2019 PW A G'!B57</f>
        <v>43619</v>
      </c>
      <c r="B57" s="79">
        <f>'2019 PW A G'!D57</f>
        <v>0.72916666666666663</v>
      </c>
      <c r="C57" s="119" t="str">
        <f>CONCATENATE('2019 PW A G'!I57," at ",'2019 PW A G'!G57)</f>
        <v>Rays at Athletics</v>
      </c>
      <c r="D57" s="119" t="str">
        <f>IF(S57=$C$2,IF('2019 PW A G'!G57=$C$2,'2019 PW A G'!I57,'2019 PW A G'!G57),"")</f>
        <v>Athletics</v>
      </c>
      <c r="E57" s="119"/>
      <c r="F57" s="119"/>
      <c r="G57" s="119"/>
      <c r="H57" s="119"/>
      <c r="I57" s="119" t="str">
        <f>'2019 PW A G'!J57</f>
        <v>SSAP Diamond 3</v>
      </c>
      <c r="J57" s="119"/>
      <c r="K57" s="119"/>
      <c r="L57" s="119"/>
      <c r="M57" s="119" t="str">
        <f>IF($C$2=S57,IF($C$2='2019 PW A G'!G57,"Home","Away"),"")</f>
        <v>Away</v>
      </c>
      <c r="N57" s="119"/>
      <c r="O57" s="130">
        <f>'2019 PW A G'!E57-B57</f>
        <v>0.125</v>
      </c>
      <c r="P57" s="79">
        <f t="shared" si="0"/>
        <v>0.70833333333333326</v>
      </c>
      <c r="Q57" s="119"/>
      <c r="R57" s="119"/>
      <c r="S57" s="118" t="str">
        <f t="shared" si="1"/>
        <v/>
      </c>
      <c r="T57" s="119" t="str">
        <f>'2019 PW A G'!I57</f>
        <v>Rays</v>
      </c>
      <c r="U57" s="119" t="str">
        <f>'2019 PW A G'!G57</f>
        <v>Athletics</v>
      </c>
    </row>
    <row r="58" spans="1:21" x14ac:dyDescent="0.25">
      <c r="A58" s="80">
        <f>'2019 PW A G'!B58</f>
        <v>43620</v>
      </c>
      <c r="B58" s="79">
        <f>'2019 PW A G'!D58</f>
        <v>0.72916666666666663</v>
      </c>
      <c r="C58" s="119" t="str">
        <f>CONCATENATE('2019 PW A G'!I58," at ",'2019 PW A G'!G58)</f>
        <v>Mets at Rockies</v>
      </c>
      <c r="D58" s="119" t="str">
        <f>IF(S58=$C$2,IF('2019 PW A G'!G58=$C$2,'2019 PW A G'!I58,'2019 PW A G'!G58),"")</f>
        <v>Rockies</v>
      </c>
      <c r="E58" s="119"/>
      <c r="F58" s="119"/>
      <c r="G58" s="119"/>
      <c r="H58" s="119"/>
      <c r="I58" s="119" t="str">
        <f>'2019 PW A G'!J58</f>
        <v>SSAP Diamond 3</v>
      </c>
      <c r="J58" s="119"/>
      <c r="K58" s="119"/>
      <c r="L58" s="119"/>
      <c r="M58" s="119" t="str">
        <f>IF($C$2=S58,IF($C$2='2019 PW A G'!G58,"Home","Away"),"")</f>
        <v>Away</v>
      </c>
      <c r="N58" s="119"/>
      <c r="O58" s="130">
        <f>'2019 PW A G'!E58-B58</f>
        <v>0.125</v>
      </c>
      <c r="P58" s="79">
        <f t="shared" si="0"/>
        <v>0.70833333333333326</v>
      </c>
      <c r="Q58" s="119"/>
      <c r="R58" s="119"/>
      <c r="S58" s="118" t="str">
        <f t="shared" si="1"/>
        <v/>
      </c>
      <c r="T58" s="119" t="str">
        <f>'2019 PW A G'!I58</f>
        <v>Mets</v>
      </c>
      <c r="U58" s="119" t="str">
        <f>'2019 PW A G'!G58</f>
        <v>Rockies</v>
      </c>
    </row>
    <row r="59" spans="1:21" x14ac:dyDescent="0.25">
      <c r="A59" s="80">
        <f>'2019 PW A G'!B59</f>
        <v>43621</v>
      </c>
      <c r="B59" s="79">
        <f>'2019 PW A G'!D59</f>
        <v>0.72916666666666663</v>
      </c>
      <c r="C59" s="119" t="str">
        <f>CONCATENATE('2019 PW A G'!I59," at ",'2019 PW A G'!G59)</f>
        <v>BlueJays at Mariners</v>
      </c>
      <c r="D59" s="119" t="str">
        <f>IF(S59=$C$2,IF('2019 PW A G'!G59=$C$2,'2019 PW A G'!I59,'2019 PW A G'!G59),"")</f>
        <v>Mariners</v>
      </c>
      <c r="E59" s="119"/>
      <c r="F59" s="119"/>
      <c r="G59" s="119"/>
      <c r="H59" s="119"/>
      <c r="I59" s="119" t="str">
        <f>'2019 PW A G'!J59</f>
        <v>SSAP Diamond 3</v>
      </c>
      <c r="J59" s="119"/>
      <c r="K59" s="119"/>
      <c r="L59" s="119"/>
      <c r="M59" s="119" t="str">
        <f>IF($C$2=S59,IF($C$2='2019 PW A G'!G59,"Home","Away"),"")</f>
        <v>Away</v>
      </c>
      <c r="N59" s="119"/>
      <c r="O59" s="130">
        <f>'2019 PW A G'!E59-B59</f>
        <v>0.125</v>
      </c>
      <c r="P59" s="79">
        <f t="shared" si="0"/>
        <v>0.70833333333333326</v>
      </c>
      <c r="Q59" s="119"/>
      <c r="R59" s="119"/>
      <c r="S59" s="118" t="str">
        <f t="shared" si="1"/>
        <v/>
      </c>
      <c r="T59" s="119" t="str">
        <f>'2019 PW A G'!I59</f>
        <v>BlueJays</v>
      </c>
      <c r="U59" s="119" t="str">
        <f>'2019 PW A G'!G59</f>
        <v>Mariners</v>
      </c>
    </row>
    <row r="60" spans="1:21" x14ac:dyDescent="0.25">
      <c r="A60" s="80">
        <f>'2019 PW A G'!B60</f>
        <v>43622</v>
      </c>
      <c r="B60" s="79">
        <f>'2019 PW A G'!D60</f>
        <v>0.72916666666666663</v>
      </c>
      <c r="C60" s="119" t="str">
        <f>CONCATENATE('2019 PW A G'!I60," at ",'2019 PW A G'!G60)</f>
        <v>Pirates at Angels</v>
      </c>
      <c r="D60" s="119" t="str">
        <f>IF(S60=$C$2,IF('2019 PW A G'!G60=$C$2,'2019 PW A G'!I60,'2019 PW A G'!G60),"")</f>
        <v>Angels</v>
      </c>
      <c r="E60" s="119"/>
      <c r="F60" s="119"/>
      <c r="G60" s="119"/>
      <c r="H60" s="119"/>
      <c r="I60" s="119" t="str">
        <f>'2019 PW A G'!J60</f>
        <v>SSAP Diamond 3</v>
      </c>
      <c r="J60" s="119"/>
      <c r="K60" s="119"/>
      <c r="L60" s="119"/>
      <c r="M60" s="119" t="str">
        <f>IF($C$2=S60,IF($C$2='2019 PW A G'!G60,"Home","Away"),"")</f>
        <v>Away</v>
      </c>
      <c r="N60" s="119"/>
      <c r="O60" s="130">
        <f>'2019 PW A G'!E60-B60</f>
        <v>0.125</v>
      </c>
      <c r="P60" s="79">
        <f t="shared" si="0"/>
        <v>0.70833333333333326</v>
      </c>
      <c r="Q60" s="119"/>
      <c r="R60" s="119"/>
      <c r="S60" s="118" t="str">
        <f t="shared" si="1"/>
        <v/>
      </c>
      <c r="T60" s="119" t="str">
        <f>'2019 PW A G'!I60</f>
        <v>Pirates</v>
      </c>
      <c r="U60" s="119" t="str">
        <f>'2019 PW A G'!G60</f>
        <v>Angels</v>
      </c>
    </row>
  </sheetData>
  <autoFilter ref="A4:U5"/>
  <mergeCells count="1">
    <mergeCell ref="S3:U3"/>
  </mergeCells>
  <dataValidations count="1">
    <dataValidation type="list" allowBlank="1" showInputMessage="1" showErrorMessage="1" sqref="E2">
      <formula1>$W$1:$Y$1</formula1>
    </dataValidation>
  </dataValidation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'2019 PW A Teams'!$F$2:$F$9</xm:f>
          </x14:formula1>
          <xm:sqref>C2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G30"/>
  <sheetViews>
    <sheetView workbookViewId="0">
      <selection activeCell="F2" sqref="F2:F9"/>
    </sheetView>
  </sheetViews>
  <sheetFormatPr defaultRowHeight="15" x14ac:dyDescent="0.25"/>
  <cols>
    <col min="1" max="1" width="9.140625" style="98"/>
    <col min="2" max="2" width="16" style="98" customWidth="1"/>
    <col min="3" max="3" width="9.140625" style="98"/>
    <col min="4" max="4" width="19.42578125" style="98" bestFit="1" customWidth="1"/>
    <col min="5" max="5" width="9.140625" style="98"/>
    <col min="6" max="6" width="15.85546875" style="98" customWidth="1"/>
    <col min="7" max="7" width="18" style="98" customWidth="1"/>
    <col min="8" max="16384" width="9.140625" style="98"/>
  </cols>
  <sheetData>
    <row r="1" spans="2:7" x14ac:dyDescent="0.25">
      <c r="G1" s="98" t="s">
        <v>87</v>
      </c>
    </row>
    <row r="2" spans="2:7" x14ac:dyDescent="0.25">
      <c r="B2" s="30" t="s">
        <v>56</v>
      </c>
      <c r="C2" s="98" t="s">
        <v>16</v>
      </c>
      <c r="F2" s="98" t="s">
        <v>25</v>
      </c>
      <c r="G2" s="98" t="str">
        <f>CONCATENATE("13U",F2,"2019")</f>
        <v>13UAngels2019</v>
      </c>
    </row>
    <row r="3" spans="2:7" x14ac:dyDescent="0.25">
      <c r="B3" s="31" t="s">
        <v>57</v>
      </c>
      <c r="C3" s="98" t="s">
        <v>98</v>
      </c>
      <c r="F3" s="29" t="s">
        <v>30</v>
      </c>
      <c r="G3" s="98" t="str">
        <f t="shared" ref="G3:G9" si="0">CONCATENATE("13U",F3,"2019")</f>
        <v>13UAthletics2019</v>
      </c>
    </row>
    <row r="4" spans="2:7" x14ac:dyDescent="0.25">
      <c r="B4" s="31" t="s">
        <v>58</v>
      </c>
      <c r="C4" s="98" t="s">
        <v>25</v>
      </c>
      <c r="F4" s="98" t="s">
        <v>98</v>
      </c>
      <c r="G4" s="98" t="str">
        <f t="shared" si="0"/>
        <v>13UBlueJays2019</v>
      </c>
    </row>
    <row r="5" spans="2:7" x14ac:dyDescent="0.25">
      <c r="B5" s="31" t="s">
        <v>59</v>
      </c>
      <c r="C5" s="29" t="s">
        <v>26</v>
      </c>
      <c r="F5" s="29" t="s">
        <v>20</v>
      </c>
      <c r="G5" s="98" t="str">
        <f t="shared" si="0"/>
        <v>13UMariners2019</v>
      </c>
    </row>
    <row r="6" spans="2:7" x14ac:dyDescent="0.25">
      <c r="B6" s="31" t="s">
        <v>60</v>
      </c>
      <c r="C6" s="29" t="s">
        <v>24</v>
      </c>
      <c r="F6" s="29" t="s">
        <v>24</v>
      </c>
      <c r="G6" s="98" t="str">
        <f t="shared" si="0"/>
        <v>13UMets2019</v>
      </c>
    </row>
    <row r="7" spans="2:7" x14ac:dyDescent="0.25">
      <c r="B7" s="31" t="s">
        <v>61</v>
      </c>
      <c r="C7" s="29" t="s">
        <v>20</v>
      </c>
      <c r="F7" s="98" t="s">
        <v>16</v>
      </c>
      <c r="G7" s="98" t="str">
        <f t="shared" si="0"/>
        <v>13UPirates2019</v>
      </c>
    </row>
    <row r="8" spans="2:7" x14ac:dyDescent="0.25">
      <c r="B8" s="31" t="s">
        <v>62</v>
      </c>
      <c r="C8" s="29" t="s">
        <v>30</v>
      </c>
      <c r="F8" s="29" t="s">
        <v>23</v>
      </c>
      <c r="G8" s="98" t="str">
        <f t="shared" si="0"/>
        <v>13URays2019</v>
      </c>
    </row>
    <row r="9" spans="2:7" x14ac:dyDescent="0.25">
      <c r="B9" s="32" t="s">
        <v>63</v>
      </c>
      <c r="C9" s="29" t="s">
        <v>23</v>
      </c>
      <c r="F9" s="29" t="s">
        <v>26</v>
      </c>
      <c r="G9" s="98" t="str">
        <f t="shared" si="0"/>
        <v>13URockies2019</v>
      </c>
    </row>
    <row r="12" spans="2:7" x14ac:dyDescent="0.25">
      <c r="B12" s="84" t="s">
        <v>12</v>
      </c>
      <c r="C12" s="109"/>
      <c r="D12" s="84" t="s">
        <v>13</v>
      </c>
    </row>
    <row r="13" spans="2:7" x14ac:dyDescent="0.25">
      <c r="B13" s="29" t="s">
        <v>65</v>
      </c>
      <c r="C13" s="109"/>
      <c r="D13" s="29" t="s">
        <v>65</v>
      </c>
    </row>
    <row r="14" spans="2:7" x14ac:dyDescent="0.25">
      <c r="B14" s="98" t="s">
        <v>52</v>
      </c>
      <c r="C14" s="109"/>
    </row>
    <row r="15" spans="2:7" x14ac:dyDescent="0.25">
      <c r="B15" s="98" t="s">
        <v>9</v>
      </c>
    </row>
    <row r="16" spans="2:7" x14ac:dyDescent="0.25">
      <c r="B16" s="98" t="s">
        <v>136</v>
      </c>
    </row>
    <row r="17" spans="2:4" x14ac:dyDescent="0.25">
      <c r="B17" s="98" t="s">
        <v>137</v>
      </c>
      <c r="C17" s="109"/>
    </row>
    <row r="18" spans="2:4" x14ac:dyDescent="0.25">
      <c r="B18" s="98" t="s">
        <v>134</v>
      </c>
      <c r="C18" s="109"/>
    </row>
    <row r="20" spans="2:4" x14ac:dyDescent="0.25">
      <c r="B20" s="98" t="s">
        <v>50</v>
      </c>
    </row>
    <row r="21" spans="2:4" x14ac:dyDescent="0.25">
      <c r="B21" s="103">
        <v>0.70833333333333337</v>
      </c>
      <c r="D21" s="103">
        <v>0.72916666666666663</v>
      </c>
    </row>
    <row r="22" spans="2:4" x14ac:dyDescent="0.25">
      <c r="B22" s="103">
        <v>0.77083333333333337</v>
      </c>
    </row>
    <row r="23" spans="2:4" x14ac:dyDescent="0.25">
      <c r="D23" s="103">
        <v>0.375</v>
      </c>
    </row>
    <row r="24" spans="2:4" x14ac:dyDescent="0.25">
      <c r="B24" s="103">
        <v>0.39583333333333331</v>
      </c>
      <c r="D24" s="103">
        <v>0.5</v>
      </c>
    </row>
    <row r="25" spans="2:4" x14ac:dyDescent="0.25">
      <c r="B25" s="103">
        <v>0.45833333333333331</v>
      </c>
    </row>
    <row r="26" spans="2:4" x14ac:dyDescent="0.25">
      <c r="B26" s="103">
        <v>0.52083333333333337</v>
      </c>
    </row>
    <row r="27" spans="2:4" x14ac:dyDescent="0.25">
      <c r="B27" s="103">
        <v>0.58333333333333337</v>
      </c>
    </row>
    <row r="29" spans="2:4" x14ac:dyDescent="0.25">
      <c r="B29" s="98" t="s">
        <v>51</v>
      </c>
    </row>
    <row r="30" spans="2:4" x14ac:dyDescent="0.25">
      <c r="B30" s="105">
        <f>1.5/24</f>
        <v>6.25E-2</v>
      </c>
      <c r="D30" s="105">
        <f>3/24</f>
        <v>0.125</v>
      </c>
    </row>
  </sheetData>
  <sortState ref="F2:F9">
    <sortCondition ref="F2:F9"/>
  </sortState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F58"/>
  <sheetViews>
    <sheetView workbookViewId="0"/>
  </sheetViews>
  <sheetFormatPr defaultRowHeight="15" x14ac:dyDescent="0.25"/>
  <cols>
    <col min="1" max="1" width="11.140625" style="98" customWidth="1"/>
    <col min="2" max="2" width="11.5703125" style="98" bestFit="1" customWidth="1"/>
    <col min="3" max="3" width="19.42578125" style="98" bestFit="1" customWidth="1"/>
    <col min="4" max="4" width="24.5703125" style="98" customWidth="1"/>
    <col min="5" max="5" width="18.7109375" style="98" bestFit="1" customWidth="1"/>
    <col min="6" max="6" width="19.140625" style="98" bestFit="1" customWidth="1"/>
    <col min="7" max="16384" width="9.140625" style="98"/>
  </cols>
  <sheetData>
    <row r="2" spans="1:6" x14ac:dyDescent="0.25">
      <c r="A2" s="41" t="s">
        <v>0</v>
      </c>
      <c r="B2" s="41" t="s">
        <v>92</v>
      </c>
      <c r="C2" s="41" t="s">
        <v>93</v>
      </c>
      <c r="D2" s="41" t="s">
        <v>94</v>
      </c>
      <c r="E2" s="41" t="s">
        <v>31</v>
      </c>
      <c r="F2" s="41" t="s">
        <v>32</v>
      </c>
    </row>
    <row r="3" spans="1:6" x14ac:dyDescent="0.25">
      <c r="A3" s="55">
        <f>'2019 PW A G'!B5</f>
        <v>43568</v>
      </c>
      <c r="B3" s="42">
        <f>'2019 PW A G'!D5</f>
        <v>0.41666666666666669</v>
      </c>
      <c r="C3" s="118" t="str">
        <f>'2019 PW A G'!J5</f>
        <v>SSAP Diamond 3</v>
      </c>
      <c r="D3" s="118" t="s">
        <v>149</v>
      </c>
      <c r="E3" s="118" t="str">
        <f>'2019 PW A G'!G5</f>
        <v>Pirates</v>
      </c>
      <c r="F3" s="118" t="str">
        <f>'2019 PW A G'!I5</f>
        <v>Mets</v>
      </c>
    </row>
    <row r="4" spans="1:6" x14ac:dyDescent="0.25">
      <c r="A4" s="55">
        <f>'2019 PW A G'!B6</f>
        <v>43568</v>
      </c>
      <c r="B4" s="42">
        <f>'2019 PW A G'!D6</f>
        <v>0.5625</v>
      </c>
      <c r="C4" s="118" t="str">
        <f>'2019 PW A G'!J6</f>
        <v>SSAP Diamond 3</v>
      </c>
      <c r="D4" s="118" t="s">
        <v>149</v>
      </c>
      <c r="E4" s="118" t="str">
        <f>'2019 PW A G'!G6</f>
        <v>Mariners</v>
      </c>
      <c r="F4" s="118" t="str">
        <f>'2019 PW A G'!I6</f>
        <v>BlueJays</v>
      </c>
    </row>
    <row r="5" spans="1:6" x14ac:dyDescent="0.25">
      <c r="A5" s="55">
        <f>'2019 PW A G'!B7</f>
        <v>43569</v>
      </c>
      <c r="B5" s="42">
        <f>'2019 PW A G'!D7</f>
        <v>0.41666666666666669</v>
      </c>
      <c r="C5" s="118" t="str">
        <f>'2019 PW A G'!J7</f>
        <v>SSAP Diamond 3</v>
      </c>
      <c r="D5" s="118" t="s">
        <v>149</v>
      </c>
      <c r="E5" s="118" t="str">
        <f>'2019 PW A G'!G7</f>
        <v>Rays</v>
      </c>
      <c r="F5" s="118" t="str">
        <f>'2019 PW A G'!I7</f>
        <v>Rockies</v>
      </c>
    </row>
    <row r="6" spans="1:6" x14ac:dyDescent="0.25">
      <c r="A6" s="55">
        <f>'2019 PW A G'!B8</f>
        <v>43569</v>
      </c>
      <c r="B6" s="42">
        <f>'2019 PW A G'!D8</f>
        <v>0.5625</v>
      </c>
      <c r="C6" s="118" t="str">
        <f>'2019 PW A G'!J8</f>
        <v>SSAP Diamond 3</v>
      </c>
      <c r="D6" s="118" t="s">
        <v>149</v>
      </c>
      <c r="E6" s="118" t="str">
        <f>'2019 PW A G'!G8</f>
        <v>Athletics</v>
      </c>
      <c r="F6" s="118" t="str">
        <f>'2019 PW A G'!I8</f>
        <v>Angels</v>
      </c>
    </row>
    <row r="7" spans="1:6" x14ac:dyDescent="0.25">
      <c r="A7" s="55">
        <f>'2019 PW A G'!B9</f>
        <v>43570</v>
      </c>
      <c r="B7" s="42">
        <f>'2019 PW A G'!D9</f>
        <v>0.72916666666666663</v>
      </c>
      <c r="C7" s="118" t="str">
        <f>'2019 PW A G'!J9</f>
        <v>SSAP Diamond 3</v>
      </c>
      <c r="D7" s="118" t="s">
        <v>149</v>
      </c>
      <c r="E7" s="118" t="str">
        <f>'2019 PW A G'!G9</f>
        <v>Mariners</v>
      </c>
      <c r="F7" s="118" t="str">
        <f>'2019 PW A G'!I9</f>
        <v>Mets</v>
      </c>
    </row>
    <row r="8" spans="1:6" x14ac:dyDescent="0.25">
      <c r="A8" s="55">
        <f>'2019 PW A G'!B10</f>
        <v>43571</v>
      </c>
      <c r="B8" s="42">
        <f>'2019 PW A G'!D10</f>
        <v>0.72916666666666663</v>
      </c>
      <c r="C8" s="118" t="str">
        <f>'2019 PW A G'!J10</f>
        <v>SSAP Diamond 3</v>
      </c>
      <c r="D8" s="118" t="s">
        <v>149</v>
      </c>
      <c r="E8" s="118" t="str">
        <f>'2019 PW A G'!G10</f>
        <v>BlueJays</v>
      </c>
      <c r="F8" s="118" t="str">
        <f>'2019 PW A G'!I10</f>
        <v>Pirates</v>
      </c>
    </row>
    <row r="9" spans="1:6" x14ac:dyDescent="0.25">
      <c r="A9" s="55">
        <f>'2019 PW A G'!B11</f>
        <v>43572</v>
      </c>
      <c r="B9" s="42">
        <f>'2019 PW A G'!D11</f>
        <v>0.72916666666666663</v>
      </c>
      <c r="C9" s="118" t="str">
        <f>'2019 PW A G'!J11</f>
        <v>SSAP Diamond 3</v>
      </c>
      <c r="D9" s="118" t="s">
        <v>149</v>
      </c>
      <c r="E9" s="118" t="str">
        <f>'2019 PW A G'!G11</f>
        <v>Angels</v>
      </c>
      <c r="F9" s="118" t="str">
        <f>'2019 PW A G'!I11</f>
        <v>Rockies</v>
      </c>
    </row>
    <row r="10" spans="1:6" x14ac:dyDescent="0.25">
      <c r="A10" s="55">
        <f>'2019 PW A G'!B12</f>
        <v>43573</v>
      </c>
      <c r="B10" s="42">
        <f>'2019 PW A G'!D12</f>
        <v>0.72916666666666663</v>
      </c>
      <c r="C10" s="118" t="str">
        <f>'2019 PW A G'!J12</f>
        <v>SSAP Diamond 3</v>
      </c>
      <c r="D10" s="118" t="s">
        <v>149</v>
      </c>
      <c r="E10" s="118" t="str">
        <f>'2019 PW A G'!G12</f>
        <v>Athletics</v>
      </c>
      <c r="F10" s="118" t="str">
        <f>'2019 PW A G'!I12</f>
        <v>Rays</v>
      </c>
    </row>
    <row r="11" spans="1:6" x14ac:dyDescent="0.25">
      <c r="A11" s="55">
        <f>'2019 PW A G'!B13</f>
        <v>43578</v>
      </c>
      <c r="B11" s="42">
        <f>'2019 PW A G'!D13</f>
        <v>0.72916666666666663</v>
      </c>
      <c r="C11" s="118" t="str">
        <f>'2019 PW A G'!J13</f>
        <v>SSAP Diamond 3</v>
      </c>
      <c r="D11" s="118" t="s">
        <v>149</v>
      </c>
      <c r="E11" s="118" t="str">
        <f>'2019 PW A G'!G13</f>
        <v>Pirates</v>
      </c>
      <c r="F11" s="118" t="str">
        <f>'2019 PW A G'!I13</f>
        <v>Mariners</v>
      </c>
    </row>
    <row r="12" spans="1:6" x14ac:dyDescent="0.25">
      <c r="A12" s="55">
        <f>'2019 PW A G'!B14</f>
        <v>43579</v>
      </c>
      <c r="B12" s="42">
        <f>'2019 PW A G'!D14</f>
        <v>0.72916666666666663</v>
      </c>
      <c r="C12" s="118" t="str">
        <f>'2019 PW A G'!J14</f>
        <v>SSAP Diamond 3</v>
      </c>
      <c r="D12" s="118" t="s">
        <v>149</v>
      </c>
      <c r="E12" s="118" t="str">
        <f>'2019 PW A G'!G14</f>
        <v>Mets</v>
      </c>
      <c r="F12" s="118" t="str">
        <f>'2019 PW A G'!I14</f>
        <v>BlueJays</v>
      </c>
    </row>
    <row r="13" spans="1:6" x14ac:dyDescent="0.25">
      <c r="A13" s="55">
        <f>'2019 PW A G'!B15</f>
        <v>43580</v>
      </c>
      <c r="B13" s="42">
        <f>'2019 PW A G'!D15</f>
        <v>0.72916666666666663</v>
      </c>
      <c r="C13" s="118" t="str">
        <f>'2019 PW A G'!J15</f>
        <v>SSAP Diamond 3</v>
      </c>
      <c r="D13" s="118" t="s">
        <v>149</v>
      </c>
      <c r="E13" s="118" t="str">
        <f>'2019 PW A G'!G15</f>
        <v>Rockies</v>
      </c>
      <c r="F13" s="118" t="str">
        <f>'2019 PW A G'!I15</f>
        <v>Rays</v>
      </c>
    </row>
    <row r="14" spans="1:6" x14ac:dyDescent="0.25">
      <c r="A14" s="55">
        <f>'2019 PW A G'!B16</f>
        <v>43581</v>
      </c>
      <c r="B14" s="42">
        <f>'2019 PW A G'!D16</f>
        <v>0.72916666666666663</v>
      </c>
      <c r="C14" s="118" t="str">
        <f>'2019 PW A G'!J16</f>
        <v>SSAP Diamond 3</v>
      </c>
      <c r="D14" s="118" t="s">
        <v>149</v>
      </c>
      <c r="E14" s="118" t="str">
        <f>'2019 PW A G'!G16</f>
        <v>Angels</v>
      </c>
      <c r="F14" s="118" t="str">
        <f>'2019 PW A G'!I16</f>
        <v>Athletics</v>
      </c>
    </row>
    <row r="15" spans="1:6" x14ac:dyDescent="0.25">
      <c r="A15" s="55">
        <f>'2019 PW A G'!B17</f>
        <v>43582</v>
      </c>
      <c r="B15" s="42">
        <f>'2019 PW A G'!D17</f>
        <v>0.41666666666666669</v>
      </c>
      <c r="C15" s="118" t="str">
        <f>'2019 PW A G'!J17</f>
        <v>SSAP Diamond 3</v>
      </c>
      <c r="D15" s="118" t="s">
        <v>149</v>
      </c>
      <c r="E15" s="118" t="str">
        <f>'2019 PW A G'!G17</f>
        <v>BlueJays</v>
      </c>
      <c r="F15" s="118" t="str">
        <f>'2019 PW A G'!I17</f>
        <v>Athletics</v>
      </c>
    </row>
    <row r="16" spans="1:6" x14ac:dyDescent="0.25">
      <c r="A16" s="55">
        <f>'2019 PW A G'!B18</f>
        <v>43582</v>
      </c>
      <c r="B16" s="42">
        <f>'2019 PW A G'!D18</f>
        <v>0.5625</v>
      </c>
      <c r="C16" s="118" t="str">
        <f>'2019 PW A G'!J18</f>
        <v>SSAP Diamond 3</v>
      </c>
      <c r="D16" s="118" t="s">
        <v>149</v>
      </c>
      <c r="E16" s="118" t="str">
        <f>'2019 PW A G'!G18</f>
        <v>Rockies</v>
      </c>
      <c r="F16" s="118" t="str">
        <f>'2019 PW A G'!I18</f>
        <v>Mariners</v>
      </c>
    </row>
    <row r="17" spans="1:6" x14ac:dyDescent="0.25">
      <c r="A17" s="55">
        <f>'2019 PW A G'!B19</f>
        <v>43583</v>
      </c>
      <c r="B17" s="42">
        <f>'2019 PW A G'!D19</f>
        <v>0.41666666666666669</v>
      </c>
      <c r="C17" s="118" t="str">
        <f>'2019 PW A G'!J19</f>
        <v>SSAP Diamond 3</v>
      </c>
      <c r="D17" s="118" t="s">
        <v>149</v>
      </c>
      <c r="E17" s="118" t="str">
        <f>'2019 PW A G'!G19</f>
        <v>Pirates</v>
      </c>
      <c r="F17" s="118" t="str">
        <f>'2019 PW A G'!I19</f>
        <v>Rays</v>
      </c>
    </row>
    <row r="18" spans="1:6" x14ac:dyDescent="0.25">
      <c r="A18" s="55">
        <f>'2019 PW A G'!B20</f>
        <v>43583</v>
      </c>
      <c r="B18" s="42">
        <f>'2019 PW A G'!D20</f>
        <v>0.5625</v>
      </c>
      <c r="C18" s="118" t="str">
        <f>'2019 PW A G'!J20</f>
        <v>SSAP Diamond 3</v>
      </c>
      <c r="D18" s="118" t="s">
        <v>149</v>
      </c>
      <c r="E18" s="118" t="str">
        <f>'2019 PW A G'!G20</f>
        <v>Mets</v>
      </c>
      <c r="F18" s="118" t="str">
        <f>'2019 PW A G'!I20</f>
        <v>Angels</v>
      </c>
    </row>
    <row r="19" spans="1:6" x14ac:dyDescent="0.25">
      <c r="A19" s="55">
        <f>'2019 PW A G'!B21</f>
        <v>43584</v>
      </c>
      <c r="B19" s="42">
        <f>'2019 PW A G'!D21</f>
        <v>0.72916666666666663</v>
      </c>
      <c r="C19" s="118" t="str">
        <f>'2019 PW A G'!J21</f>
        <v>SSAP Diamond 3</v>
      </c>
      <c r="D19" s="118" t="s">
        <v>149</v>
      </c>
      <c r="E19" s="118" t="str">
        <f>'2019 PW A G'!G21</f>
        <v>Mariners</v>
      </c>
      <c r="F19" s="118" t="str">
        <f>'2019 PW A G'!I21</f>
        <v>Athletics</v>
      </c>
    </row>
    <row r="20" spans="1:6" x14ac:dyDescent="0.25">
      <c r="A20" s="55">
        <f>'2019 PW A G'!B22</f>
        <v>43585</v>
      </c>
      <c r="B20" s="42">
        <f>'2019 PW A G'!D22</f>
        <v>0.72916666666666663</v>
      </c>
      <c r="C20" s="118" t="str">
        <f>'2019 PW A G'!J22</f>
        <v>SSAP Diamond 3</v>
      </c>
      <c r="D20" s="118" t="s">
        <v>149</v>
      </c>
      <c r="E20" s="118" t="str">
        <f>'2019 PW A G'!G22</f>
        <v>Rockies</v>
      </c>
      <c r="F20" s="118" t="str">
        <f>'2019 PW A G'!I22</f>
        <v>BlueJays</v>
      </c>
    </row>
    <row r="21" spans="1:6" x14ac:dyDescent="0.25">
      <c r="A21" s="55">
        <f>'2019 PW A G'!B23</f>
        <v>43586</v>
      </c>
      <c r="B21" s="42">
        <f>'2019 PW A G'!D23</f>
        <v>0.72916666666666663</v>
      </c>
      <c r="C21" s="118" t="str">
        <f>'2019 PW A G'!J23</f>
        <v>SSAP Diamond 3</v>
      </c>
      <c r="D21" s="118" t="s">
        <v>149</v>
      </c>
      <c r="E21" s="118" t="str">
        <f>'2019 PW A G'!G23</f>
        <v>Angels</v>
      </c>
      <c r="F21" s="118" t="str">
        <f>'2019 PW A G'!I23</f>
        <v>Pirates</v>
      </c>
    </row>
    <row r="22" spans="1:6" x14ac:dyDescent="0.25">
      <c r="A22" s="55">
        <f>'2019 PW A G'!B24</f>
        <v>43587</v>
      </c>
      <c r="B22" s="42">
        <f>'2019 PW A G'!D24</f>
        <v>0.72916666666666663</v>
      </c>
      <c r="C22" s="118" t="str">
        <f>'2019 PW A G'!J24</f>
        <v>SSAP Diamond 3</v>
      </c>
      <c r="D22" s="118" t="s">
        <v>149</v>
      </c>
      <c r="E22" s="118" t="str">
        <f>'2019 PW A G'!G24</f>
        <v>Rays</v>
      </c>
      <c r="F22" s="118" t="str">
        <f>'2019 PW A G'!I24</f>
        <v>Mets</v>
      </c>
    </row>
    <row r="23" spans="1:6" x14ac:dyDescent="0.25">
      <c r="A23" s="55">
        <f>'2019 PW A G'!B25</f>
        <v>43589</v>
      </c>
      <c r="B23" s="42">
        <f>'2019 PW A G'!D25</f>
        <v>0.41666666666666669</v>
      </c>
      <c r="C23" s="118" t="str">
        <f>'2019 PW A G'!J25</f>
        <v>SSAP Diamond 3</v>
      </c>
      <c r="D23" s="118" t="s">
        <v>149</v>
      </c>
      <c r="E23" s="118" t="str">
        <f>'2019 PW A G'!G25</f>
        <v>Mets</v>
      </c>
      <c r="F23" s="118" t="str">
        <f>'2019 PW A G'!I25</f>
        <v>Rockies</v>
      </c>
    </row>
    <row r="24" spans="1:6" x14ac:dyDescent="0.25">
      <c r="A24" s="55">
        <f>'2019 PW A G'!B26</f>
        <v>43589</v>
      </c>
      <c r="B24" s="42">
        <f>'2019 PW A G'!D26</f>
        <v>0.5625</v>
      </c>
      <c r="C24" s="118" t="str">
        <f>'2019 PW A G'!J26</f>
        <v>SSAP Diamond 3</v>
      </c>
      <c r="D24" s="118" t="s">
        <v>149</v>
      </c>
      <c r="E24" s="118" t="str">
        <f>'2019 PW A G'!G26</f>
        <v>Athletics</v>
      </c>
      <c r="F24" s="118" t="str">
        <f>'2019 PW A G'!I26</f>
        <v>Pirates</v>
      </c>
    </row>
    <row r="25" spans="1:6" x14ac:dyDescent="0.25">
      <c r="A25" s="55">
        <f>'2019 PW A G'!B27</f>
        <v>43590</v>
      </c>
      <c r="B25" s="42">
        <f>'2019 PW A G'!D27</f>
        <v>0.41666666666666669</v>
      </c>
      <c r="C25" s="118" t="str">
        <f>'2019 PW A G'!J27</f>
        <v>SSAP Diamond 3</v>
      </c>
      <c r="D25" s="118" t="s">
        <v>149</v>
      </c>
      <c r="E25" s="118" t="str">
        <f>'2019 PW A G'!G27</f>
        <v>Rays</v>
      </c>
      <c r="F25" s="118" t="str">
        <f>'2019 PW A G'!I27</f>
        <v>Mariners</v>
      </c>
    </row>
    <row r="26" spans="1:6" x14ac:dyDescent="0.25">
      <c r="A26" s="55">
        <f>'2019 PW A G'!B28</f>
        <v>43590</v>
      </c>
      <c r="B26" s="42">
        <f>'2019 PW A G'!D28</f>
        <v>0.5625</v>
      </c>
      <c r="C26" s="118" t="str">
        <f>'2019 PW A G'!J28</f>
        <v>SSAP Diamond 3</v>
      </c>
      <c r="D26" s="118" t="s">
        <v>149</v>
      </c>
      <c r="E26" s="118" t="str">
        <f>'2019 PW A G'!G28</f>
        <v>Angels</v>
      </c>
      <c r="F26" s="118" t="str">
        <f>'2019 PW A G'!I28</f>
        <v>BlueJays</v>
      </c>
    </row>
    <row r="27" spans="1:6" x14ac:dyDescent="0.25">
      <c r="A27" s="55">
        <f>'2019 PW A G'!B29</f>
        <v>43591</v>
      </c>
      <c r="B27" s="42">
        <f>'2019 PW A G'!D29</f>
        <v>0.72916666666666663</v>
      </c>
      <c r="C27" s="118" t="str">
        <f>'2019 PW A G'!J29</f>
        <v>SSAP Diamond 3</v>
      </c>
      <c r="D27" s="118" t="s">
        <v>149</v>
      </c>
      <c r="E27" s="118" t="str">
        <f>'2019 PW A G'!G29</f>
        <v>Mets</v>
      </c>
      <c r="F27" s="118" t="str">
        <f>'2019 PW A G'!I29</f>
        <v>Athletics</v>
      </c>
    </row>
    <row r="28" spans="1:6" x14ac:dyDescent="0.25">
      <c r="A28" s="55">
        <f>'2019 PW A G'!B30</f>
        <v>43592</v>
      </c>
      <c r="B28" s="42">
        <f>'2019 PW A G'!D30</f>
        <v>0.72916666666666663</v>
      </c>
      <c r="C28" s="118" t="str">
        <f>'2019 PW A G'!J30</f>
        <v>SSAP Diamond 3</v>
      </c>
      <c r="D28" s="118" t="s">
        <v>149</v>
      </c>
      <c r="E28" s="118" t="str">
        <f>'2019 PW A G'!G30</f>
        <v>Mariners</v>
      </c>
      <c r="F28" s="118" t="str">
        <f>'2019 PW A G'!I30</f>
        <v>Angels</v>
      </c>
    </row>
    <row r="29" spans="1:6" x14ac:dyDescent="0.25">
      <c r="A29" s="55">
        <f>'2019 PW A G'!B31</f>
        <v>43593</v>
      </c>
      <c r="B29" s="42">
        <f>'2019 PW A G'!D31</f>
        <v>0.72916666666666663</v>
      </c>
      <c r="C29" s="118" t="str">
        <f>'2019 PW A G'!J31</f>
        <v>SSAP Diamond 3</v>
      </c>
      <c r="D29" s="118" t="s">
        <v>149</v>
      </c>
      <c r="E29" s="118" t="str">
        <f>'2019 PW A G'!G31</f>
        <v>Rockies</v>
      </c>
      <c r="F29" s="118" t="str">
        <f>'2019 PW A G'!I31</f>
        <v>Pirates</v>
      </c>
    </row>
    <row r="30" spans="1:6" x14ac:dyDescent="0.25">
      <c r="A30" s="55">
        <f>'2019 PW A G'!B32</f>
        <v>43594</v>
      </c>
      <c r="B30" s="42">
        <f>'2019 PW A G'!D32</f>
        <v>0.72916666666666663</v>
      </c>
      <c r="C30" s="118" t="str">
        <f>'2019 PW A G'!J32</f>
        <v>SSAP Diamond 3</v>
      </c>
      <c r="D30" s="118" t="s">
        <v>149</v>
      </c>
      <c r="E30" s="118" t="str">
        <f>'2019 PW A G'!G32</f>
        <v>BlueJays</v>
      </c>
      <c r="F30" s="118" t="str">
        <f>'2019 PW A G'!I32</f>
        <v>Rays</v>
      </c>
    </row>
    <row r="31" spans="1:6" x14ac:dyDescent="0.25">
      <c r="A31" s="55">
        <f>'2019 PW A G'!B33</f>
        <v>43596</v>
      </c>
      <c r="B31" s="42">
        <f>'2019 PW A G'!D33</f>
        <v>0.41666666666666669</v>
      </c>
      <c r="C31" s="118" t="str">
        <f>'2019 PW A G'!J33</f>
        <v>SSAP Diamond 3</v>
      </c>
      <c r="D31" s="118" t="s">
        <v>149</v>
      </c>
      <c r="E31" s="118" t="str">
        <f>'2019 PW A G'!G33</f>
        <v>Pirates</v>
      </c>
      <c r="F31" s="118" t="str">
        <f>'2019 PW A G'!I33</f>
        <v>Rockies</v>
      </c>
    </row>
    <row r="32" spans="1:6" x14ac:dyDescent="0.25">
      <c r="A32" s="55">
        <f>'2019 PW A G'!B34</f>
        <v>43596</v>
      </c>
      <c r="B32" s="42">
        <f>'2019 PW A G'!D34</f>
        <v>0.5625</v>
      </c>
      <c r="C32" s="118" t="str">
        <f>'2019 PW A G'!J34</f>
        <v>SSAP Diamond 3</v>
      </c>
      <c r="D32" s="118" t="s">
        <v>149</v>
      </c>
      <c r="E32" s="118" t="str">
        <f>'2019 PW A G'!G34</f>
        <v>BlueJays</v>
      </c>
      <c r="F32" s="118" t="str">
        <f>'2019 PW A G'!I34</f>
        <v>Mets</v>
      </c>
    </row>
    <row r="33" spans="1:6" x14ac:dyDescent="0.25">
      <c r="A33" s="55">
        <f>'2019 PW A G'!B35</f>
        <v>43597</v>
      </c>
      <c r="B33" s="42">
        <f>'2019 PW A G'!D35</f>
        <v>0.41666666666666669</v>
      </c>
      <c r="C33" s="118" t="str">
        <f>'2019 PW A G'!J35</f>
        <v>SSAP Diamond 3</v>
      </c>
      <c r="D33" s="118" t="s">
        <v>149</v>
      </c>
      <c r="E33" s="118" t="str">
        <f>'2019 PW A G'!G35</f>
        <v>Athletics</v>
      </c>
      <c r="F33" s="118" t="str">
        <f>'2019 PW A G'!I35</f>
        <v>Angels</v>
      </c>
    </row>
    <row r="34" spans="1:6" x14ac:dyDescent="0.25">
      <c r="A34" s="55">
        <f>'2019 PW A G'!B36</f>
        <v>43597</v>
      </c>
      <c r="B34" s="42">
        <f>'2019 PW A G'!D36</f>
        <v>0.5625</v>
      </c>
      <c r="C34" s="118" t="str">
        <f>'2019 PW A G'!J36</f>
        <v>SSAP Diamond 3</v>
      </c>
      <c r="D34" s="118" t="s">
        <v>149</v>
      </c>
      <c r="E34" s="118" t="str">
        <f>'2019 PW A G'!G36</f>
        <v>Rays</v>
      </c>
      <c r="F34" s="118" t="str">
        <f>'2019 PW A G'!I36</f>
        <v>Mariners</v>
      </c>
    </row>
    <row r="35" spans="1:6" x14ac:dyDescent="0.25">
      <c r="A35" s="55">
        <f>'2019 PW A G'!B37</f>
        <v>43598</v>
      </c>
      <c r="B35" s="42">
        <f>'2019 PW A G'!D37</f>
        <v>0.72916666666666663</v>
      </c>
      <c r="C35" s="118" t="str">
        <f>'2019 PW A G'!J37</f>
        <v>SSAP Diamond 3</v>
      </c>
      <c r="D35" s="118" t="s">
        <v>149</v>
      </c>
      <c r="E35" s="118" t="str">
        <f>'2019 PW A G'!G37</f>
        <v>Athletics</v>
      </c>
      <c r="F35" s="118" t="str">
        <f>'2019 PW A G'!I37</f>
        <v>Rays</v>
      </c>
    </row>
    <row r="36" spans="1:6" x14ac:dyDescent="0.25">
      <c r="A36" s="55">
        <f>'2019 PW A G'!B38</f>
        <v>43599</v>
      </c>
      <c r="B36" s="42">
        <f>'2019 PW A G'!D38</f>
        <v>0.72916666666666663</v>
      </c>
      <c r="C36" s="118" t="str">
        <f>'2019 PW A G'!J38</f>
        <v>SSAP Diamond 3</v>
      </c>
      <c r="D36" s="118" t="s">
        <v>149</v>
      </c>
      <c r="E36" s="118" t="str">
        <f>'2019 PW A G'!G38</f>
        <v>Mets</v>
      </c>
      <c r="F36" s="118" t="str">
        <f>'2019 PW A G'!I38</f>
        <v>Mariners</v>
      </c>
    </row>
    <row r="37" spans="1:6" x14ac:dyDescent="0.25">
      <c r="A37" s="55">
        <f>'2019 PW A G'!B39</f>
        <v>43600</v>
      </c>
      <c r="B37" s="42">
        <f>'2019 PW A G'!D39</f>
        <v>0.72916666666666663</v>
      </c>
      <c r="C37" s="118" t="str">
        <f>'2019 PW A G'!J39</f>
        <v>SSAP Diamond 3</v>
      </c>
      <c r="D37" s="118" t="s">
        <v>149</v>
      </c>
      <c r="E37" s="118" t="str">
        <f>'2019 PW A G'!G39</f>
        <v>Angels</v>
      </c>
      <c r="F37" s="118" t="str">
        <f>'2019 PW A G'!I39</f>
        <v>Rockies</v>
      </c>
    </row>
    <row r="38" spans="1:6" x14ac:dyDescent="0.25">
      <c r="A38" s="55">
        <f>'2019 PW A G'!B40</f>
        <v>43601</v>
      </c>
      <c r="B38" s="42">
        <f>'2019 PW A G'!D40</f>
        <v>0.72916666666666663</v>
      </c>
      <c r="C38" s="118" t="str">
        <f>'2019 PW A G'!J40</f>
        <v>SSAP Diamond 3</v>
      </c>
      <c r="D38" s="118" t="s">
        <v>149</v>
      </c>
      <c r="E38" s="118" t="str">
        <f>'2019 PW A G'!G40</f>
        <v>Pirates</v>
      </c>
      <c r="F38" s="118" t="str">
        <f>'2019 PW A G'!I40</f>
        <v>BlueJays</v>
      </c>
    </row>
    <row r="39" spans="1:6" x14ac:dyDescent="0.25">
      <c r="A39" s="55">
        <f>'2019 PW A G'!B41</f>
        <v>43606</v>
      </c>
      <c r="B39" s="42">
        <f>'2019 PW A G'!D41</f>
        <v>0.72916666666666663</v>
      </c>
      <c r="C39" s="118" t="str">
        <f>'2019 PW A G'!J41</f>
        <v>SSAP Diamond 3</v>
      </c>
      <c r="D39" s="118" t="s">
        <v>149</v>
      </c>
      <c r="E39" s="118" t="str">
        <f>'2019 PW A G'!G41</f>
        <v>BlueJays</v>
      </c>
      <c r="F39" s="118" t="str">
        <f>'2019 PW A G'!I41</f>
        <v>Athletics</v>
      </c>
    </row>
    <row r="40" spans="1:6" x14ac:dyDescent="0.25">
      <c r="A40" s="55">
        <f>'2019 PW A G'!B42</f>
        <v>43607</v>
      </c>
      <c r="B40" s="42">
        <f>'2019 PW A G'!D42</f>
        <v>0.72916666666666663</v>
      </c>
      <c r="C40" s="118" t="str">
        <f>'2019 PW A G'!J42</f>
        <v>SSAP Diamond 3</v>
      </c>
      <c r="D40" s="118" t="s">
        <v>149</v>
      </c>
      <c r="E40" s="118" t="str">
        <f>'2019 PW A G'!G42</f>
        <v>Rockies</v>
      </c>
      <c r="F40" s="118" t="str">
        <f>'2019 PW A G'!I42</f>
        <v>Mets</v>
      </c>
    </row>
    <row r="41" spans="1:6" x14ac:dyDescent="0.25">
      <c r="A41" s="55">
        <f>'2019 PW A G'!B43</f>
        <v>43608</v>
      </c>
      <c r="B41" s="42">
        <f>'2019 PW A G'!D43</f>
        <v>0.72916666666666663</v>
      </c>
      <c r="C41" s="118" t="str">
        <f>'2019 PW A G'!J43</f>
        <v>SSAP Diamond 3</v>
      </c>
      <c r="D41" s="118" t="s">
        <v>149</v>
      </c>
      <c r="E41" s="118" t="str">
        <f>'2019 PW A G'!G43</f>
        <v>Mariners</v>
      </c>
      <c r="F41" s="118" t="str">
        <f>'2019 PW A G'!I43</f>
        <v>Angels</v>
      </c>
    </row>
    <row r="42" spans="1:6" x14ac:dyDescent="0.25">
      <c r="A42" s="55">
        <f>'2019 PW A G'!B44</f>
        <v>43609</v>
      </c>
      <c r="B42" s="42">
        <f>'2019 PW A G'!D44</f>
        <v>0.72916666666666663</v>
      </c>
      <c r="C42" s="118" t="str">
        <f>'2019 PW A G'!J44</f>
        <v>SSAP Diamond 3</v>
      </c>
      <c r="D42" s="118" t="s">
        <v>149</v>
      </c>
      <c r="E42" s="118" t="str">
        <f>'2019 PW A G'!G44</f>
        <v>Rays</v>
      </c>
      <c r="F42" s="118" t="str">
        <f>'2019 PW A G'!I44</f>
        <v>Pirates</v>
      </c>
    </row>
    <row r="43" spans="1:6" x14ac:dyDescent="0.25">
      <c r="A43" s="55">
        <f>'2019 PW A G'!B45</f>
        <v>43610</v>
      </c>
      <c r="B43" s="42">
        <f>'2019 PW A G'!D45</f>
        <v>0.41666666666666669</v>
      </c>
      <c r="C43" s="118" t="str">
        <f>'2019 PW A G'!J45</f>
        <v>SSAP Diamond 3</v>
      </c>
      <c r="D43" s="118" t="s">
        <v>149</v>
      </c>
      <c r="E43" s="118" t="str">
        <f>'2019 PW A G'!G45</f>
        <v>Mets</v>
      </c>
      <c r="F43" s="118" t="str">
        <f>'2019 PW A G'!I45</f>
        <v>Angels</v>
      </c>
    </row>
    <row r="44" spans="1:6" x14ac:dyDescent="0.25">
      <c r="A44" s="55">
        <f>'2019 PW A G'!B46</f>
        <v>43610</v>
      </c>
      <c r="B44" s="42">
        <f>'2019 PW A G'!D46</f>
        <v>0.5625</v>
      </c>
      <c r="C44" s="118" t="str">
        <f>'2019 PW A G'!J46</f>
        <v>SSAP Diamond 3</v>
      </c>
      <c r="D44" s="118" t="s">
        <v>149</v>
      </c>
      <c r="E44" s="118" t="str">
        <f>'2019 PW A G'!G46</f>
        <v>Rockies</v>
      </c>
      <c r="F44" s="118" t="str">
        <f>'2019 PW A G'!I46</f>
        <v>Athletics</v>
      </c>
    </row>
    <row r="45" spans="1:6" x14ac:dyDescent="0.25">
      <c r="A45" s="55">
        <f>'2019 PW A G'!B47</f>
        <v>43611</v>
      </c>
      <c r="B45" s="42">
        <f>'2019 PW A G'!D47</f>
        <v>0.41666666666666669</v>
      </c>
      <c r="C45" s="118" t="str">
        <f>'2019 PW A G'!J47</f>
        <v>SSAP Diamond 3</v>
      </c>
      <c r="D45" s="118" t="s">
        <v>149</v>
      </c>
      <c r="E45" s="118" t="str">
        <f>'2019 PW A G'!G47</f>
        <v>BlueJays</v>
      </c>
      <c r="F45" s="118" t="str">
        <f>'2019 PW A G'!I47</f>
        <v>Rays</v>
      </c>
    </row>
    <row r="46" spans="1:6" x14ac:dyDescent="0.25">
      <c r="A46" s="55">
        <f>'2019 PW A G'!B48</f>
        <v>43611</v>
      </c>
      <c r="B46" s="42">
        <f>'2019 PW A G'!D48</f>
        <v>0.5625</v>
      </c>
      <c r="C46" s="118" t="str">
        <f>'2019 PW A G'!J48</f>
        <v>SSAP Diamond 3</v>
      </c>
      <c r="D46" s="118" t="s">
        <v>149</v>
      </c>
      <c r="E46" s="118" t="str">
        <f>'2019 PW A G'!G48</f>
        <v>Mariners</v>
      </c>
      <c r="F46" s="118" t="str">
        <f>'2019 PW A G'!I48</f>
        <v>Pirates</v>
      </c>
    </row>
    <row r="47" spans="1:6" x14ac:dyDescent="0.25">
      <c r="A47" s="55">
        <f>'2019 PW A G'!B49</f>
        <v>43612</v>
      </c>
      <c r="B47" s="42">
        <f>'2019 PW A G'!D49</f>
        <v>0.72916666666666663</v>
      </c>
      <c r="C47" s="118" t="str">
        <f>'2019 PW A G'!J49</f>
        <v>SSAP Diamond 3</v>
      </c>
      <c r="D47" s="118" t="s">
        <v>149</v>
      </c>
      <c r="E47" s="118" t="str">
        <f>'2019 PW A G'!G49</f>
        <v>Athletics</v>
      </c>
      <c r="F47" s="118" t="str">
        <f>'2019 PW A G'!I49</f>
        <v>Mets</v>
      </c>
    </row>
    <row r="48" spans="1:6" x14ac:dyDescent="0.25">
      <c r="A48" s="55">
        <f>'2019 PW A G'!B50</f>
        <v>43613</v>
      </c>
      <c r="B48" s="42">
        <f>'2019 PW A G'!D50</f>
        <v>0.72916666666666663</v>
      </c>
      <c r="C48" s="118" t="str">
        <f>'2019 PW A G'!J50</f>
        <v>SSAP Diamond 3</v>
      </c>
      <c r="D48" s="118" t="s">
        <v>149</v>
      </c>
      <c r="E48" s="118" t="str">
        <f>'2019 PW A G'!G50</f>
        <v>Rockies</v>
      </c>
      <c r="F48" s="118" t="str">
        <f>'2019 PW A G'!I50</f>
        <v>BlueJays</v>
      </c>
    </row>
    <row r="49" spans="1:6" x14ac:dyDescent="0.25">
      <c r="A49" s="55">
        <f>'2019 PW A G'!B51</f>
        <v>43614</v>
      </c>
      <c r="B49" s="42">
        <f>'2019 PW A G'!D51</f>
        <v>0.72916666666666663</v>
      </c>
      <c r="C49" s="118" t="str">
        <f>'2019 PW A G'!J51</f>
        <v>SSAP Diamond 3</v>
      </c>
      <c r="D49" s="118" t="s">
        <v>149</v>
      </c>
      <c r="E49" s="118" t="str">
        <f>'2019 PW A G'!G51</f>
        <v>Angels</v>
      </c>
      <c r="F49" s="118" t="str">
        <f>'2019 PW A G'!I51</f>
        <v>Mariners</v>
      </c>
    </row>
    <row r="50" spans="1:6" x14ac:dyDescent="0.25">
      <c r="A50" s="55">
        <f>'2019 PW A G'!B52</f>
        <v>43615</v>
      </c>
      <c r="B50" s="42">
        <f>'2019 PW A G'!D52</f>
        <v>0.72916666666666663</v>
      </c>
      <c r="C50" s="118" t="str">
        <f>'2019 PW A G'!J52</f>
        <v>SSAP Diamond 3</v>
      </c>
      <c r="D50" s="118" t="s">
        <v>149</v>
      </c>
      <c r="E50" s="118" t="str">
        <f>'2019 PW A G'!G52</f>
        <v>Pirates</v>
      </c>
      <c r="F50" s="118" t="str">
        <f>'2019 PW A G'!I52</f>
        <v>Rays</v>
      </c>
    </row>
    <row r="51" spans="1:6" x14ac:dyDescent="0.25">
      <c r="A51" s="55">
        <f>'2019 PW A G'!B53</f>
        <v>43617</v>
      </c>
      <c r="B51" s="42">
        <f>'2019 PW A G'!D53</f>
        <v>0.41666666666666669</v>
      </c>
      <c r="C51" s="118" t="str">
        <f>'2019 PW A G'!J53</f>
        <v>SSAP Diamond 3</v>
      </c>
      <c r="D51" s="118" t="s">
        <v>149</v>
      </c>
      <c r="E51" s="118" t="str">
        <f>'2019 PW A G'!G53</f>
        <v>Mariners</v>
      </c>
      <c r="F51" s="118" t="str">
        <f>'2019 PW A G'!I53</f>
        <v>Rockies</v>
      </c>
    </row>
    <row r="52" spans="1:6" x14ac:dyDescent="0.25">
      <c r="A52" s="55">
        <f>'2019 PW A G'!B54</f>
        <v>43617</v>
      </c>
      <c r="B52" s="42">
        <f>'2019 PW A G'!D54</f>
        <v>0.5625</v>
      </c>
      <c r="C52" s="118" t="str">
        <f>'2019 PW A G'!J54</f>
        <v>SSAP Diamond 3</v>
      </c>
      <c r="D52" s="118" t="s">
        <v>149</v>
      </c>
      <c r="E52" s="118" t="str">
        <f>'2019 PW A G'!G54</f>
        <v>Rays</v>
      </c>
      <c r="F52" s="118" t="str">
        <f>'2019 PW A G'!I54</f>
        <v>Angels</v>
      </c>
    </row>
    <row r="53" spans="1:6" x14ac:dyDescent="0.25">
      <c r="A53" s="55">
        <f>'2019 PW A G'!B55</f>
        <v>43618</v>
      </c>
      <c r="B53" s="42">
        <f>'2019 PW A G'!D55</f>
        <v>0.41666666666666669</v>
      </c>
      <c r="C53" s="118" t="str">
        <f>'2019 PW A G'!J55</f>
        <v>SSAP Diamond 3</v>
      </c>
      <c r="D53" s="118" t="s">
        <v>149</v>
      </c>
      <c r="E53" s="118" t="str">
        <f>'2019 PW A G'!G55</f>
        <v>Pirates</v>
      </c>
      <c r="F53" s="118" t="str">
        <f>'2019 PW A G'!I55</f>
        <v>Athletics</v>
      </c>
    </row>
    <row r="54" spans="1:6" x14ac:dyDescent="0.25">
      <c r="A54" s="55">
        <f>'2019 PW A G'!B56</f>
        <v>43618</v>
      </c>
      <c r="B54" s="42">
        <f>'2019 PW A G'!D56</f>
        <v>0.5625</v>
      </c>
      <c r="C54" s="118" t="str">
        <f>'2019 PW A G'!J56</f>
        <v>SSAP Diamond 3</v>
      </c>
      <c r="D54" s="118" t="s">
        <v>149</v>
      </c>
      <c r="E54" s="118" t="str">
        <f>'2019 PW A G'!G56</f>
        <v>BlueJays</v>
      </c>
      <c r="F54" s="118" t="str">
        <f>'2019 PW A G'!I56</f>
        <v>Mets</v>
      </c>
    </row>
    <row r="55" spans="1:6" x14ac:dyDescent="0.25">
      <c r="A55" s="55">
        <f>'2019 PW A G'!B57</f>
        <v>43619</v>
      </c>
      <c r="B55" s="42">
        <f>'2019 PW A G'!D57</f>
        <v>0.72916666666666663</v>
      </c>
      <c r="C55" s="118" t="str">
        <f>'2019 PW A G'!J57</f>
        <v>SSAP Diamond 3</v>
      </c>
      <c r="D55" s="118" t="s">
        <v>149</v>
      </c>
      <c r="E55" s="118" t="str">
        <f>'2019 PW A G'!G57</f>
        <v>Athletics</v>
      </c>
      <c r="F55" s="118" t="str">
        <f>'2019 PW A G'!I57</f>
        <v>Rays</v>
      </c>
    </row>
    <row r="56" spans="1:6" x14ac:dyDescent="0.25">
      <c r="A56" s="55">
        <f>'2019 PW A G'!B58</f>
        <v>43620</v>
      </c>
      <c r="B56" s="42">
        <f>'2019 PW A G'!D58</f>
        <v>0.72916666666666663</v>
      </c>
      <c r="C56" s="118" t="str">
        <f>'2019 PW A G'!J58</f>
        <v>SSAP Diamond 3</v>
      </c>
      <c r="D56" s="118" t="s">
        <v>149</v>
      </c>
      <c r="E56" s="118" t="str">
        <f>'2019 PW A G'!G58</f>
        <v>Rockies</v>
      </c>
      <c r="F56" s="118" t="str">
        <f>'2019 PW A G'!I58</f>
        <v>Mets</v>
      </c>
    </row>
    <row r="57" spans="1:6" x14ac:dyDescent="0.25">
      <c r="A57" s="55">
        <f>'2019 PW A G'!B59</f>
        <v>43621</v>
      </c>
      <c r="B57" s="42">
        <f>'2019 PW A G'!D59</f>
        <v>0.72916666666666663</v>
      </c>
      <c r="C57" s="118" t="str">
        <f>'2019 PW A G'!J59</f>
        <v>SSAP Diamond 3</v>
      </c>
      <c r="D57" s="118" t="s">
        <v>149</v>
      </c>
      <c r="E57" s="118" t="str">
        <f>'2019 PW A G'!G59</f>
        <v>Mariners</v>
      </c>
      <c r="F57" s="118" t="str">
        <f>'2019 PW A G'!I59</f>
        <v>BlueJays</v>
      </c>
    </row>
    <row r="58" spans="1:6" x14ac:dyDescent="0.25">
      <c r="A58" s="55">
        <f>'2019 PW A G'!B60</f>
        <v>43622</v>
      </c>
      <c r="B58" s="42">
        <f>'2019 PW A G'!D60</f>
        <v>0.72916666666666663</v>
      </c>
      <c r="C58" s="118" t="str">
        <f>'2019 PW A G'!J60</f>
        <v>SSAP Diamond 3</v>
      </c>
      <c r="D58" s="118" t="s">
        <v>149</v>
      </c>
      <c r="E58" s="118" t="str">
        <f>'2019 PW A G'!G60</f>
        <v>Angels</v>
      </c>
      <c r="F58" s="118" t="str">
        <f>'2019 PW A G'!I60</f>
        <v>Pirates</v>
      </c>
    </row>
  </sheetData>
  <pageMargins left="0.7" right="0.7" top="0.75" bottom="0.75" header="0.3" footer="0.3"/>
  <pageSetup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P76"/>
  <sheetViews>
    <sheetView workbookViewId="0">
      <pane ySplit="4" topLeftCell="A5" activePane="bottomLeft" state="frozen"/>
      <selection activeCell="R13" sqref="R13"/>
      <selection pane="bottomLeft" activeCell="A5" sqref="A5"/>
    </sheetView>
  </sheetViews>
  <sheetFormatPr defaultRowHeight="15" x14ac:dyDescent="0.25"/>
  <cols>
    <col min="1" max="1" width="3" style="62" customWidth="1"/>
    <col min="2" max="2" width="12.28515625" style="62" customWidth="1"/>
    <col min="3" max="3" width="9.140625" style="62"/>
    <col min="4" max="4" width="14" style="62" customWidth="1"/>
    <col min="5" max="5" width="16.42578125" style="62" customWidth="1"/>
    <col min="6" max="6" width="14.140625" style="67" hidden="1" customWidth="1"/>
    <col min="7" max="7" width="17.28515625" style="67" customWidth="1"/>
    <col min="8" max="8" width="27.140625" style="62" customWidth="1"/>
    <col min="9" max="9" width="3.7109375" style="62" hidden="1" customWidth="1"/>
    <col min="10" max="15" width="4.7109375" style="62" hidden="1" customWidth="1"/>
    <col min="16" max="16" width="9.140625" style="62" hidden="1" customWidth="1"/>
    <col min="17" max="17" width="9.140625" style="62" customWidth="1"/>
    <col min="18" max="16384" width="9.140625" style="62"/>
  </cols>
  <sheetData>
    <row r="1" spans="2:15" x14ac:dyDescent="0.25">
      <c r="G1" s="68"/>
    </row>
    <row r="2" spans="2:15" ht="18.75" x14ac:dyDescent="0.3">
      <c r="B2" s="69" t="s">
        <v>109</v>
      </c>
      <c r="G2" s="68"/>
      <c r="H2" s="70"/>
      <c r="J2" s="64" t="s">
        <v>110</v>
      </c>
      <c r="K2" s="64" t="s">
        <v>112</v>
      </c>
      <c r="L2" s="64" t="s">
        <v>113</v>
      </c>
      <c r="M2" s="64" t="s">
        <v>114</v>
      </c>
      <c r="N2" s="64" t="s">
        <v>115</v>
      </c>
      <c r="O2" s="64" t="s">
        <v>116</v>
      </c>
    </row>
    <row r="3" spans="2:15" x14ac:dyDescent="0.25">
      <c r="J3" s="65">
        <v>1</v>
      </c>
      <c r="K3" s="65">
        <v>2</v>
      </c>
      <c r="L3" s="65">
        <v>3</v>
      </c>
      <c r="M3" s="65">
        <v>4</v>
      </c>
      <c r="N3" s="65">
        <v>5</v>
      </c>
      <c r="O3" s="65">
        <v>6</v>
      </c>
    </row>
    <row r="4" spans="2:15" x14ac:dyDescent="0.25">
      <c r="B4" s="63" t="s">
        <v>0</v>
      </c>
      <c r="C4" s="63" t="s">
        <v>1</v>
      </c>
      <c r="D4" s="63" t="s">
        <v>2</v>
      </c>
      <c r="E4" s="63" t="s">
        <v>3</v>
      </c>
      <c r="F4" s="63" t="s">
        <v>4</v>
      </c>
      <c r="G4" s="63" t="s">
        <v>15</v>
      </c>
      <c r="H4" s="63" t="s">
        <v>5</v>
      </c>
      <c r="J4" s="76">
        <f t="shared" ref="J4:O4" si="0">COUNTIF($F$5:$F$76,J$2)</f>
        <v>12</v>
      </c>
      <c r="K4" s="76">
        <f t="shared" si="0"/>
        <v>12</v>
      </c>
      <c r="L4" s="76">
        <f t="shared" si="0"/>
        <v>12</v>
      </c>
      <c r="M4" s="76">
        <f t="shared" si="0"/>
        <v>12</v>
      </c>
      <c r="N4" s="76">
        <f t="shared" si="0"/>
        <v>12</v>
      </c>
      <c r="O4" s="76">
        <f t="shared" si="0"/>
        <v>12</v>
      </c>
    </row>
    <row r="5" spans="2:15" x14ac:dyDescent="0.25">
      <c r="B5" s="72">
        <v>43556</v>
      </c>
      <c r="C5" s="73" t="str">
        <f>IF(B5="","",TEXT(B5,"ddd"))</f>
        <v>Mon</v>
      </c>
      <c r="D5" s="71">
        <v>0.70833333333333337</v>
      </c>
      <c r="E5" s="74">
        <f>IF(D5="","",D5+'2019 Tad Teams'!$B$44)</f>
        <v>0.77083333333333337</v>
      </c>
      <c r="F5" s="66" t="s">
        <v>110</v>
      </c>
      <c r="G5" s="75" t="str">
        <f>VLOOKUP(F5,'2019 Tad Teams'!$B$3:$C$8,2,FALSE)</f>
        <v>Rockies</v>
      </c>
      <c r="H5" s="66" t="s">
        <v>6</v>
      </c>
    </row>
    <row r="6" spans="2:15" x14ac:dyDescent="0.25">
      <c r="B6" s="72">
        <v>43556</v>
      </c>
      <c r="C6" s="73" t="str">
        <f t="shared" ref="C6:C76" si="1">IF(B6="","",TEXT(B6,"ddd"))</f>
        <v>Mon</v>
      </c>
      <c r="D6" s="71">
        <v>0.70833333333333337</v>
      </c>
      <c r="E6" s="74">
        <f>IF(D6="","",D6+'2019 Tad Teams'!$B$44)</f>
        <v>0.77083333333333337</v>
      </c>
      <c r="F6" s="66" t="s">
        <v>112</v>
      </c>
      <c r="G6" s="75" t="str">
        <f>IF(F6="","",VLOOKUP(F6,'2019 Tad Teams'!$B$3:$C$8,2,FALSE))</f>
        <v>Phillies</v>
      </c>
      <c r="H6" s="66" t="s">
        <v>7</v>
      </c>
    </row>
    <row r="7" spans="2:15" x14ac:dyDescent="0.25">
      <c r="B7" s="72">
        <v>43556</v>
      </c>
      <c r="C7" s="73" t="str">
        <f t="shared" si="1"/>
        <v>Mon</v>
      </c>
      <c r="D7" s="71">
        <v>0.70833333333333337</v>
      </c>
      <c r="E7" s="74">
        <f>IF(D7="","",D7+'2019 Tad Teams'!$B$44)</f>
        <v>0.77083333333333337</v>
      </c>
      <c r="F7" s="66" t="s">
        <v>113</v>
      </c>
      <c r="G7" s="75" t="str">
        <f>IF(F7="","",VLOOKUP(F7,'2019 Tad Teams'!$B$3:$C$8,2,FALSE))</f>
        <v>Pirates</v>
      </c>
      <c r="H7" s="66" t="s">
        <v>8</v>
      </c>
    </row>
    <row r="8" spans="2:15" x14ac:dyDescent="0.25">
      <c r="B8" s="72">
        <v>43556</v>
      </c>
      <c r="C8" s="73" t="str">
        <f t="shared" si="1"/>
        <v>Mon</v>
      </c>
      <c r="D8" s="71">
        <v>0.70833333333333337</v>
      </c>
      <c r="E8" s="74">
        <f>IF(D8="","",D8+'2019 Tad Teams'!$B$44)</f>
        <v>0.77083333333333337</v>
      </c>
      <c r="F8" s="66" t="s">
        <v>114</v>
      </c>
      <c r="G8" s="75" t="str">
        <f>IF(F8="","",VLOOKUP(F8,'2019 Tad Teams'!$B$3:$C$8,2,FALSE))</f>
        <v>Mets</v>
      </c>
      <c r="H8" s="66" t="s">
        <v>127</v>
      </c>
    </row>
    <row r="9" spans="2:15" x14ac:dyDescent="0.25">
      <c r="B9" s="72">
        <v>43556</v>
      </c>
      <c r="C9" s="73" t="str">
        <f t="shared" si="1"/>
        <v>Mon</v>
      </c>
      <c r="D9" s="71">
        <v>0.70833333333333337</v>
      </c>
      <c r="E9" s="74">
        <f>IF(D9="","",D9+'2019 Tad Teams'!$B$44)</f>
        <v>0.77083333333333337</v>
      </c>
      <c r="F9" s="66" t="s">
        <v>115</v>
      </c>
      <c r="G9" s="75" t="str">
        <f>IF(F9="","",VLOOKUP(F9,'2019 Tad Teams'!$B$3:$C$8,2,FALSE))</f>
        <v>Giants</v>
      </c>
      <c r="H9" s="66" t="s">
        <v>128</v>
      </c>
    </row>
    <row r="10" spans="2:15" x14ac:dyDescent="0.25">
      <c r="B10" s="72">
        <v>43556</v>
      </c>
      <c r="C10" s="73" t="str">
        <f t="shared" si="1"/>
        <v>Mon</v>
      </c>
      <c r="D10" s="71">
        <v>0.77083333333333337</v>
      </c>
      <c r="E10" s="74">
        <f>IF(D10="","",D10+'2019 Tad Teams'!$B$44)</f>
        <v>0.83333333333333337</v>
      </c>
      <c r="F10" s="66" t="s">
        <v>116</v>
      </c>
      <c r="G10" s="75" t="str">
        <f>IF(F10="","",VLOOKUP(F10,'2019 Tad Teams'!$B$3:$C$8,2,FALSE))</f>
        <v>Nationals</v>
      </c>
      <c r="H10" s="66" t="s">
        <v>127</v>
      </c>
    </row>
    <row r="11" spans="2:15" x14ac:dyDescent="0.25">
      <c r="B11" s="72">
        <v>43558</v>
      </c>
      <c r="C11" s="73" t="str">
        <f t="shared" si="1"/>
        <v>Wed</v>
      </c>
      <c r="D11" s="71">
        <v>0.70833333333333337</v>
      </c>
      <c r="E11" s="74">
        <f>IF(D11="","",D11+'2019 Tad Teams'!$B$44)</f>
        <v>0.77083333333333337</v>
      </c>
      <c r="F11" s="66" t="s">
        <v>115</v>
      </c>
      <c r="G11" s="75" t="str">
        <f>IF(F11="","",VLOOKUP(F11,'2019 Tad Teams'!$B$3:$C$8,2,FALSE))</f>
        <v>Giants</v>
      </c>
      <c r="H11" s="66" t="s">
        <v>6</v>
      </c>
    </row>
    <row r="12" spans="2:15" x14ac:dyDescent="0.25">
      <c r="B12" s="72">
        <v>43558</v>
      </c>
      <c r="C12" s="73" t="str">
        <f t="shared" si="1"/>
        <v>Wed</v>
      </c>
      <c r="D12" s="71">
        <v>0.70833333333333337</v>
      </c>
      <c r="E12" s="74">
        <f>IF(D12="","",D12+'2019 Tad Teams'!$B$44)</f>
        <v>0.77083333333333337</v>
      </c>
      <c r="F12" s="66" t="s">
        <v>116</v>
      </c>
      <c r="G12" s="75" t="str">
        <f>IF(F12="","",VLOOKUP(F12,'2019 Tad Teams'!$B$3:$C$8,2,FALSE))</f>
        <v>Nationals</v>
      </c>
      <c r="H12" s="66" t="s">
        <v>7</v>
      </c>
    </row>
    <row r="13" spans="2:15" x14ac:dyDescent="0.25">
      <c r="B13" s="72">
        <v>43558</v>
      </c>
      <c r="C13" s="73" t="str">
        <f t="shared" si="1"/>
        <v>Wed</v>
      </c>
      <c r="D13" s="71">
        <v>0.70833333333333337</v>
      </c>
      <c r="E13" s="74">
        <f>IF(D13="","",D13+'2019 Tad Teams'!$B$44)</f>
        <v>0.77083333333333337</v>
      </c>
      <c r="F13" s="66" t="s">
        <v>114</v>
      </c>
      <c r="G13" s="75" t="str">
        <f>IF(F13="","",VLOOKUP(F13,'2019 Tad Teams'!$B$3:$C$8,2,FALSE))</f>
        <v>Mets</v>
      </c>
      <c r="H13" s="66" t="s">
        <v>8</v>
      </c>
    </row>
    <row r="14" spans="2:15" x14ac:dyDescent="0.25">
      <c r="B14" s="72">
        <v>43558</v>
      </c>
      <c r="C14" s="73" t="str">
        <f t="shared" si="1"/>
        <v>Wed</v>
      </c>
      <c r="D14" s="71">
        <v>0.70833333333333337</v>
      </c>
      <c r="E14" s="74">
        <f>IF(D14="","",D14+'2019 Tad Teams'!$B$44)</f>
        <v>0.77083333333333337</v>
      </c>
      <c r="F14" s="66" t="s">
        <v>110</v>
      </c>
      <c r="G14" s="75" t="str">
        <f>IF(F14="","",VLOOKUP(F14,'2019 Tad Teams'!$B$3:$C$8,2,FALSE))</f>
        <v>Rockies</v>
      </c>
      <c r="H14" s="66" t="s">
        <v>127</v>
      </c>
    </row>
    <row r="15" spans="2:15" x14ac:dyDescent="0.25">
      <c r="B15" s="72">
        <v>43558</v>
      </c>
      <c r="C15" s="73" t="str">
        <f t="shared" si="1"/>
        <v>Wed</v>
      </c>
      <c r="D15" s="71">
        <v>0.70833333333333337</v>
      </c>
      <c r="E15" s="74">
        <f>IF(D15="","",D15+'2019 Tad Teams'!$B$44)</f>
        <v>0.77083333333333337</v>
      </c>
      <c r="F15" s="66" t="s">
        <v>113</v>
      </c>
      <c r="G15" s="75" t="str">
        <f>IF(F15="","",VLOOKUP(F15,'2019 Tad Teams'!$B$3:$C$8,2,FALSE))</f>
        <v>Pirates</v>
      </c>
      <c r="H15" s="66" t="s">
        <v>128</v>
      </c>
    </row>
    <row r="16" spans="2:15" x14ac:dyDescent="0.25">
      <c r="B16" s="72">
        <v>43558</v>
      </c>
      <c r="C16" s="73" t="str">
        <f t="shared" si="1"/>
        <v>Wed</v>
      </c>
      <c r="D16" s="71">
        <v>0.77083333333333337</v>
      </c>
      <c r="E16" s="74">
        <f>IF(D16="","",D16+'2019 Tad Teams'!$B$44)</f>
        <v>0.83333333333333337</v>
      </c>
      <c r="F16" s="66" t="s">
        <v>112</v>
      </c>
      <c r="G16" s="75" t="str">
        <f>IF(F16="","",VLOOKUP(F16,'2019 Tad Teams'!$B$3:$C$8,2,FALSE))</f>
        <v>Phillies</v>
      </c>
      <c r="H16" s="66" t="s">
        <v>127</v>
      </c>
    </row>
    <row r="17" spans="2:8" x14ac:dyDescent="0.25">
      <c r="B17" s="72">
        <v>43561</v>
      </c>
      <c r="C17" s="73" t="str">
        <f t="shared" si="1"/>
        <v>Sat</v>
      </c>
      <c r="D17" s="71">
        <v>0.58333333333333337</v>
      </c>
      <c r="E17" s="74">
        <f>IF(D17="","",D17+'2019 Tad Teams'!$B$44)</f>
        <v>0.64583333333333337</v>
      </c>
      <c r="F17" s="66" t="s">
        <v>116</v>
      </c>
      <c r="G17" s="75" t="str">
        <f>IF(F17="","",VLOOKUP(F17,'2019 Tad Teams'!$B$3:$C$8,2,FALSE))</f>
        <v>Nationals</v>
      </c>
      <c r="H17" s="66" t="s">
        <v>6</v>
      </c>
    </row>
    <row r="18" spans="2:8" x14ac:dyDescent="0.25">
      <c r="B18" s="72">
        <v>43561</v>
      </c>
      <c r="C18" s="73" t="str">
        <f t="shared" si="1"/>
        <v>Sat</v>
      </c>
      <c r="D18" s="71">
        <v>0.58333333333333337</v>
      </c>
      <c r="E18" s="74">
        <f>IF(D18="","",D18+'2019 Tad Teams'!$B$44)</f>
        <v>0.64583333333333337</v>
      </c>
      <c r="F18" s="66" t="s">
        <v>115</v>
      </c>
      <c r="G18" s="75" t="str">
        <f>IF(F18="","",VLOOKUP(F18,'2019 Tad Teams'!$B$3:$C$8,2,FALSE))</f>
        <v>Giants</v>
      </c>
      <c r="H18" s="66" t="s">
        <v>8</v>
      </c>
    </row>
    <row r="19" spans="2:8" x14ac:dyDescent="0.25">
      <c r="B19" s="72">
        <v>43561</v>
      </c>
      <c r="C19" s="73" t="str">
        <f t="shared" si="1"/>
        <v>Sat</v>
      </c>
      <c r="D19" s="71">
        <v>0.64583333333333337</v>
      </c>
      <c r="E19" s="74">
        <f>IF(D19="","",D19+'2019 Tad Teams'!$B$44)</f>
        <v>0.70833333333333337</v>
      </c>
      <c r="F19" s="66" t="s">
        <v>114</v>
      </c>
      <c r="G19" s="75" t="str">
        <f>IF(F19="","",VLOOKUP(F19,'2019 Tad Teams'!$B$3:$C$8,2,FALSE))</f>
        <v>Mets</v>
      </c>
      <c r="H19" s="66" t="s">
        <v>6</v>
      </c>
    </row>
    <row r="20" spans="2:8" x14ac:dyDescent="0.25">
      <c r="B20" s="72">
        <v>43561</v>
      </c>
      <c r="C20" s="73" t="str">
        <f t="shared" si="1"/>
        <v>Sat</v>
      </c>
      <c r="D20" s="71">
        <v>0.64583333333333337</v>
      </c>
      <c r="E20" s="74">
        <f>IF(D20="","",D20+'2019 Tad Teams'!$B$44)</f>
        <v>0.70833333333333337</v>
      </c>
      <c r="F20" s="66" t="s">
        <v>113</v>
      </c>
      <c r="G20" s="75" t="str">
        <f>IF(F20="","",VLOOKUP(F20,'2019 Tad Teams'!$B$3:$C$8,2,FALSE))</f>
        <v>Pirates</v>
      </c>
      <c r="H20" s="66" t="s">
        <v>8</v>
      </c>
    </row>
    <row r="21" spans="2:8" x14ac:dyDescent="0.25">
      <c r="B21" s="72">
        <v>43561</v>
      </c>
      <c r="C21" s="73" t="str">
        <f t="shared" si="1"/>
        <v>Sat</v>
      </c>
      <c r="D21" s="71">
        <v>0.70833333333333337</v>
      </c>
      <c r="E21" s="74">
        <f>IF(D21="","",D21+'2019 Tad Teams'!$B$44)</f>
        <v>0.77083333333333337</v>
      </c>
      <c r="F21" s="66" t="s">
        <v>112</v>
      </c>
      <c r="G21" s="75" t="str">
        <f>IF(F21="","",VLOOKUP(F21,'2019 Tad Teams'!$B$3:$C$8,2,FALSE))</f>
        <v>Phillies</v>
      </c>
      <c r="H21" s="66" t="s">
        <v>6</v>
      </c>
    </row>
    <row r="22" spans="2:8" x14ac:dyDescent="0.25">
      <c r="B22" s="72">
        <v>43561</v>
      </c>
      <c r="C22" s="73" t="str">
        <f t="shared" si="1"/>
        <v>Sat</v>
      </c>
      <c r="D22" s="71">
        <v>0.70833333333333337</v>
      </c>
      <c r="E22" s="74">
        <f>IF(D22="","",D22+'2019 Tad Teams'!$B$44)</f>
        <v>0.77083333333333337</v>
      </c>
      <c r="F22" s="66" t="s">
        <v>110</v>
      </c>
      <c r="G22" s="75" t="str">
        <f>IF(F22="","",VLOOKUP(F22,'2019 Tad Teams'!$B$3:$C$8,2,FALSE))</f>
        <v>Rockies</v>
      </c>
      <c r="H22" s="66" t="s">
        <v>8</v>
      </c>
    </row>
    <row r="23" spans="2:8" x14ac:dyDescent="0.25">
      <c r="B23" s="72">
        <v>43563</v>
      </c>
      <c r="C23" s="73" t="str">
        <f t="shared" si="1"/>
        <v>Mon</v>
      </c>
      <c r="D23" s="71">
        <v>0.70833333333333337</v>
      </c>
      <c r="E23" s="74">
        <f>IF(D23="","",D23+'2019 Tad Teams'!$B$44)</f>
        <v>0.77083333333333337</v>
      </c>
      <c r="F23" s="66" t="s">
        <v>113</v>
      </c>
      <c r="G23" s="75" t="str">
        <f>IF(F23="","",VLOOKUP(F23,'2019 Tad Teams'!$B$3:$C$8,2,FALSE))</f>
        <v>Pirates</v>
      </c>
      <c r="H23" s="66" t="s">
        <v>123</v>
      </c>
    </row>
    <row r="24" spans="2:8" x14ac:dyDescent="0.25">
      <c r="B24" s="72">
        <v>43563</v>
      </c>
      <c r="C24" s="73" t="str">
        <f t="shared" si="1"/>
        <v>Mon</v>
      </c>
      <c r="D24" s="71">
        <v>0.70833333333333337</v>
      </c>
      <c r="E24" s="74">
        <f>IF(D24="","",D24+'2019 Tad Teams'!$B$44)</f>
        <v>0.77083333333333337</v>
      </c>
      <c r="F24" s="66" t="s">
        <v>116</v>
      </c>
      <c r="G24" s="75" t="str">
        <f>IF(F24="","",VLOOKUP(F24,'2019 Tad Teams'!$B$3:$C$8,2,FALSE))</f>
        <v>Nationals</v>
      </c>
      <c r="H24" s="66" t="s">
        <v>124</v>
      </c>
    </row>
    <row r="25" spans="2:8" x14ac:dyDescent="0.25">
      <c r="B25" s="72">
        <v>43563</v>
      </c>
      <c r="C25" s="73" t="str">
        <f t="shared" si="1"/>
        <v>Mon</v>
      </c>
      <c r="D25" s="71">
        <v>0.70833333333333337</v>
      </c>
      <c r="E25" s="74">
        <f>IF(D25="","",D25+'2019 Tad Teams'!$B$44)</f>
        <v>0.77083333333333337</v>
      </c>
      <c r="F25" s="66" t="s">
        <v>114</v>
      </c>
      <c r="G25" s="75" t="str">
        <f>IF(F25="","",VLOOKUP(F25,'2019 Tad Teams'!$B$3:$C$8,2,FALSE))</f>
        <v>Mets</v>
      </c>
      <c r="H25" s="66" t="s">
        <v>125</v>
      </c>
    </row>
    <row r="26" spans="2:8" x14ac:dyDescent="0.25">
      <c r="B26" s="72">
        <v>43563</v>
      </c>
      <c r="C26" s="73" t="str">
        <f t="shared" si="1"/>
        <v>Mon</v>
      </c>
      <c r="D26" s="71">
        <v>0.70833333333333337</v>
      </c>
      <c r="E26" s="74">
        <f>IF(D26="","",D26+'2019 Tad Teams'!$B$44)</f>
        <v>0.77083333333333337</v>
      </c>
      <c r="F26" s="66" t="s">
        <v>112</v>
      </c>
      <c r="G26" s="75" t="str">
        <f>IF(F26="","",VLOOKUP(F26,'2019 Tad Teams'!$B$3:$C$8,2,FALSE))</f>
        <v>Phillies</v>
      </c>
      <c r="H26" s="66" t="s">
        <v>126</v>
      </c>
    </row>
    <row r="27" spans="2:8" x14ac:dyDescent="0.25">
      <c r="B27" s="72">
        <v>43563</v>
      </c>
      <c r="C27" s="73" t="str">
        <f t="shared" si="1"/>
        <v>Mon</v>
      </c>
      <c r="D27" s="71">
        <v>0.77083333333333337</v>
      </c>
      <c r="E27" s="74">
        <f>IF(D27="","",D27+'2019 Tad Teams'!$B$44)</f>
        <v>0.83333333333333337</v>
      </c>
      <c r="F27" s="66" t="s">
        <v>115</v>
      </c>
      <c r="G27" s="75" t="str">
        <f>IF(F27="","",VLOOKUP(F27,'2019 Tad Teams'!$B$3:$C$8,2,FALSE))</f>
        <v>Giants</v>
      </c>
      <c r="H27" s="66" t="s">
        <v>123</v>
      </c>
    </row>
    <row r="28" spans="2:8" x14ac:dyDescent="0.25">
      <c r="B28" s="72">
        <v>43563</v>
      </c>
      <c r="C28" s="73" t="str">
        <f t="shared" si="1"/>
        <v>Mon</v>
      </c>
      <c r="D28" s="71">
        <v>0.77083333333333337</v>
      </c>
      <c r="E28" s="74">
        <f>IF(D28="","",D28+'2019 Tad Teams'!$B$44)</f>
        <v>0.83333333333333337</v>
      </c>
      <c r="F28" s="66" t="s">
        <v>110</v>
      </c>
      <c r="G28" s="75" t="str">
        <f>IF(F28="","",VLOOKUP(F28,'2019 Tad Teams'!$B$3:$C$8,2,FALSE))</f>
        <v>Rockies</v>
      </c>
      <c r="H28" s="66" t="s">
        <v>124</v>
      </c>
    </row>
    <row r="29" spans="2:8" x14ac:dyDescent="0.25">
      <c r="B29" s="72">
        <v>43565</v>
      </c>
      <c r="C29" s="73" t="str">
        <f t="shared" si="1"/>
        <v>Wed</v>
      </c>
      <c r="D29" s="71">
        <v>0.70833333333333337</v>
      </c>
      <c r="E29" s="74">
        <f>IF(D29="","",D29+'2019 Tad Teams'!$B$44)</f>
        <v>0.77083333333333337</v>
      </c>
      <c r="F29" s="66" t="s">
        <v>115</v>
      </c>
      <c r="G29" s="75" t="str">
        <f>IF(F29="","",VLOOKUP(F29,'2019 Tad Teams'!$B$3:$C$8,2,FALSE))</f>
        <v>Giants</v>
      </c>
      <c r="H29" s="66" t="s">
        <v>123</v>
      </c>
    </row>
    <row r="30" spans="2:8" x14ac:dyDescent="0.25">
      <c r="B30" s="72">
        <v>43565</v>
      </c>
      <c r="C30" s="73" t="str">
        <f t="shared" si="1"/>
        <v>Wed</v>
      </c>
      <c r="D30" s="71">
        <v>0.70833333333333337</v>
      </c>
      <c r="E30" s="74">
        <f>IF(D30="","",D30+'2019 Tad Teams'!$B$44)</f>
        <v>0.77083333333333337</v>
      </c>
      <c r="F30" s="66" t="s">
        <v>110</v>
      </c>
      <c r="G30" s="75" t="str">
        <f>IF(F30="","",VLOOKUP(F30,'2019 Tad Teams'!$B$3:$C$8,2,FALSE))</f>
        <v>Rockies</v>
      </c>
      <c r="H30" s="66" t="s">
        <v>124</v>
      </c>
    </row>
    <row r="31" spans="2:8" x14ac:dyDescent="0.25">
      <c r="B31" s="72">
        <v>43565</v>
      </c>
      <c r="C31" s="73" t="str">
        <f t="shared" si="1"/>
        <v>Wed</v>
      </c>
      <c r="D31" s="71">
        <v>0.70833333333333337</v>
      </c>
      <c r="E31" s="74">
        <f>IF(D31="","",D31+'2019 Tad Teams'!$B$44)</f>
        <v>0.77083333333333337</v>
      </c>
      <c r="F31" s="66" t="s">
        <v>112</v>
      </c>
      <c r="G31" s="75" t="str">
        <f>IF(F31="","",VLOOKUP(F31,'2019 Tad Teams'!$B$3:$C$8,2,FALSE))</f>
        <v>Phillies</v>
      </c>
      <c r="H31" s="66" t="s">
        <v>125</v>
      </c>
    </row>
    <row r="32" spans="2:8" x14ac:dyDescent="0.25">
      <c r="B32" s="72">
        <v>43565</v>
      </c>
      <c r="C32" s="73" t="str">
        <f t="shared" si="1"/>
        <v>Wed</v>
      </c>
      <c r="D32" s="71">
        <v>0.70833333333333337</v>
      </c>
      <c r="E32" s="74">
        <f>IF(D32="","",D32+'2019 Tad Teams'!$B$44)</f>
        <v>0.77083333333333337</v>
      </c>
      <c r="F32" s="66" t="s">
        <v>113</v>
      </c>
      <c r="G32" s="75" t="str">
        <f>IF(F32="","",VLOOKUP(F32,'2019 Tad Teams'!$B$3:$C$8,2,FALSE))</f>
        <v>Pirates</v>
      </c>
      <c r="H32" s="66" t="s">
        <v>126</v>
      </c>
    </row>
    <row r="33" spans="2:8" x14ac:dyDescent="0.25">
      <c r="B33" s="72">
        <v>43565</v>
      </c>
      <c r="C33" s="73" t="str">
        <f t="shared" si="1"/>
        <v>Wed</v>
      </c>
      <c r="D33" s="71">
        <v>0.77083333333333337</v>
      </c>
      <c r="E33" s="74">
        <f>IF(D33="","",D33+'2019 Tad Teams'!$B$44)</f>
        <v>0.83333333333333337</v>
      </c>
      <c r="F33" s="66" t="s">
        <v>114</v>
      </c>
      <c r="G33" s="75" t="str">
        <f>IF(F33="","",VLOOKUP(F33,'2019 Tad Teams'!$B$3:$C$8,2,FALSE))</f>
        <v>Mets</v>
      </c>
      <c r="H33" s="66" t="s">
        <v>123</v>
      </c>
    </row>
    <row r="34" spans="2:8" x14ac:dyDescent="0.25">
      <c r="B34" s="72">
        <v>43565</v>
      </c>
      <c r="C34" s="73" t="str">
        <f t="shared" si="1"/>
        <v>Wed</v>
      </c>
      <c r="D34" s="71">
        <v>0.77083333333333337</v>
      </c>
      <c r="E34" s="74">
        <f>IF(D34="","",D34+'2019 Tad Teams'!$B$44)</f>
        <v>0.83333333333333337</v>
      </c>
      <c r="F34" s="66" t="s">
        <v>116</v>
      </c>
      <c r="G34" s="75" t="str">
        <f>IF(F34="","",VLOOKUP(F34,'2019 Tad Teams'!$B$3:$C$8,2,FALSE))</f>
        <v>Nationals</v>
      </c>
      <c r="H34" s="66" t="s">
        <v>124</v>
      </c>
    </row>
    <row r="35" spans="2:8" x14ac:dyDescent="0.25">
      <c r="B35" s="72">
        <v>43570</v>
      </c>
      <c r="C35" s="73" t="str">
        <f t="shared" si="1"/>
        <v>Mon</v>
      </c>
      <c r="D35" s="71">
        <v>0.70833333333333337</v>
      </c>
      <c r="E35" s="74">
        <f>IF(D35="","",D35+'2019 Tad Teams'!$B$44)</f>
        <v>0.77083333333333337</v>
      </c>
      <c r="F35" s="66" t="s">
        <v>110</v>
      </c>
      <c r="G35" s="75" t="str">
        <f>IF(F35="","",VLOOKUP(F35,'2019 Tad Teams'!$B$3:$C$8,2,FALSE))</f>
        <v>Rockies</v>
      </c>
      <c r="H35" s="66" t="s">
        <v>123</v>
      </c>
    </row>
    <row r="36" spans="2:8" x14ac:dyDescent="0.25">
      <c r="B36" s="72">
        <v>43570</v>
      </c>
      <c r="C36" s="73" t="str">
        <f t="shared" si="1"/>
        <v>Mon</v>
      </c>
      <c r="D36" s="71">
        <v>0.70833333333333337</v>
      </c>
      <c r="E36" s="74">
        <f>IF(D36="","",D36+'2019 Tad Teams'!$B$44)</f>
        <v>0.77083333333333337</v>
      </c>
      <c r="F36" s="66" t="s">
        <v>115</v>
      </c>
      <c r="G36" s="75" t="str">
        <f>IF(F36="","",VLOOKUP(F36,'2019 Tad Teams'!$B$3:$C$8,2,FALSE))</f>
        <v>Giants</v>
      </c>
      <c r="H36" s="66" t="s">
        <v>124</v>
      </c>
    </row>
    <row r="37" spans="2:8" x14ac:dyDescent="0.25">
      <c r="B37" s="72">
        <v>43570</v>
      </c>
      <c r="C37" s="73" t="str">
        <f t="shared" si="1"/>
        <v>Mon</v>
      </c>
      <c r="D37" s="71">
        <v>0.70833333333333337</v>
      </c>
      <c r="E37" s="74">
        <f>IF(D37="","",D37+'2019 Tad Teams'!$B$44)</f>
        <v>0.77083333333333337</v>
      </c>
      <c r="F37" s="66" t="s">
        <v>116</v>
      </c>
      <c r="G37" s="75" t="str">
        <f>IF(F37="","",VLOOKUP(F37,'2019 Tad Teams'!$B$3:$C$8,2,FALSE))</f>
        <v>Nationals</v>
      </c>
      <c r="H37" s="66" t="s">
        <v>125</v>
      </c>
    </row>
    <row r="38" spans="2:8" x14ac:dyDescent="0.25">
      <c r="B38" s="72">
        <v>43570</v>
      </c>
      <c r="C38" s="73" t="str">
        <f t="shared" si="1"/>
        <v>Mon</v>
      </c>
      <c r="D38" s="71">
        <v>0.70833333333333337</v>
      </c>
      <c r="E38" s="74">
        <f>IF(D38="","",D38+'2019 Tad Teams'!$B$44)</f>
        <v>0.77083333333333337</v>
      </c>
      <c r="F38" s="66" t="s">
        <v>113</v>
      </c>
      <c r="G38" s="75" t="str">
        <f>IF(F38="","",VLOOKUP(F38,'2019 Tad Teams'!$B$3:$C$8,2,FALSE))</f>
        <v>Pirates</v>
      </c>
      <c r="H38" s="66" t="s">
        <v>126</v>
      </c>
    </row>
    <row r="39" spans="2:8" x14ac:dyDescent="0.25">
      <c r="B39" s="72">
        <v>43570</v>
      </c>
      <c r="C39" s="73" t="str">
        <f t="shared" si="1"/>
        <v>Mon</v>
      </c>
      <c r="D39" s="71">
        <v>0.77083333333333337</v>
      </c>
      <c r="E39" s="74">
        <f>IF(D39="","",D39+'2019 Tad Teams'!$B$44)</f>
        <v>0.83333333333333337</v>
      </c>
      <c r="F39" s="66" t="s">
        <v>112</v>
      </c>
      <c r="G39" s="75" t="str">
        <f>IF(F39="","",VLOOKUP(F39,'2019 Tad Teams'!$B$3:$C$8,2,FALSE))</f>
        <v>Phillies</v>
      </c>
      <c r="H39" s="66" t="s">
        <v>123</v>
      </c>
    </row>
    <row r="40" spans="2:8" x14ac:dyDescent="0.25">
      <c r="B40" s="72">
        <v>43570</v>
      </c>
      <c r="C40" s="73" t="str">
        <f t="shared" si="1"/>
        <v>Mon</v>
      </c>
      <c r="D40" s="71">
        <v>0.77083333333333337</v>
      </c>
      <c r="E40" s="74">
        <f>IF(D40="","",D40+'2019 Tad Teams'!$B$44)</f>
        <v>0.83333333333333337</v>
      </c>
      <c r="F40" s="66" t="s">
        <v>114</v>
      </c>
      <c r="G40" s="75" t="str">
        <f>IF(F40="","",VLOOKUP(F40,'2019 Tad Teams'!$B$3:$C$8,2,FALSE))</f>
        <v>Mets</v>
      </c>
      <c r="H40" s="66" t="s">
        <v>124</v>
      </c>
    </row>
    <row r="41" spans="2:8" x14ac:dyDescent="0.25">
      <c r="B41" s="72">
        <v>43584</v>
      </c>
      <c r="C41" s="73" t="str">
        <f t="shared" si="1"/>
        <v>Mon</v>
      </c>
      <c r="D41" s="71">
        <v>0.70833333333333337</v>
      </c>
      <c r="E41" s="74">
        <f>IF(D41="","",D41+'2019 Tad Teams'!$B$44)</f>
        <v>0.77083333333333337</v>
      </c>
      <c r="F41" s="66" t="s">
        <v>114</v>
      </c>
      <c r="G41" s="75" t="str">
        <f>IF(F41="","",VLOOKUP(F41,'2019 Tad Teams'!$B$3:$C$8,2,FALSE))</f>
        <v>Mets</v>
      </c>
      <c r="H41" s="66" t="s">
        <v>123</v>
      </c>
    </row>
    <row r="42" spans="2:8" x14ac:dyDescent="0.25">
      <c r="B42" s="72">
        <v>43584</v>
      </c>
      <c r="C42" s="73" t="str">
        <f t="shared" si="1"/>
        <v>Mon</v>
      </c>
      <c r="D42" s="71">
        <v>0.70833333333333337</v>
      </c>
      <c r="E42" s="74">
        <f>IF(D42="","",D42+'2019 Tad Teams'!$B$44)</f>
        <v>0.77083333333333337</v>
      </c>
      <c r="F42" s="66" t="s">
        <v>115</v>
      </c>
      <c r="G42" s="75" t="str">
        <f>IF(F42="","",VLOOKUP(F42,'2019 Tad Teams'!$B$3:$C$8,2,FALSE))</f>
        <v>Giants</v>
      </c>
      <c r="H42" s="66" t="s">
        <v>124</v>
      </c>
    </row>
    <row r="43" spans="2:8" x14ac:dyDescent="0.25">
      <c r="B43" s="72">
        <v>43584</v>
      </c>
      <c r="C43" s="73" t="str">
        <f t="shared" si="1"/>
        <v>Mon</v>
      </c>
      <c r="D43" s="71">
        <v>0.70833333333333337</v>
      </c>
      <c r="E43" s="74">
        <f>IF(D43="","",D43+'2019 Tad Teams'!$B$44)</f>
        <v>0.77083333333333337</v>
      </c>
      <c r="F43" s="66" t="s">
        <v>116</v>
      </c>
      <c r="G43" s="75" t="str">
        <f>IF(F43="","",VLOOKUP(F43,'2019 Tad Teams'!$B$3:$C$8,2,FALSE))</f>
        <v>Nationals</v>
      </c>
      <c r="H43" s="66" t="s">
        <v>125</v>
      </c>
    </row>
    <row r="44" spans="2:8" x14ac:dyDescent="0.25">
      <c r="B44" s="72">
        <v>43584</v>
      </c>
      <c r="C44" s="73" t="str">
        <f t="shared" si="1"/>
        <v>Mon</v>
      </c>
      <c r="D44" s="71">
        <v>0.70833333333333337</v>
      </c>
      <c r="E44" s="74">
        <f>IF(D44="","",D44+'2019 Tad Teams'!$B$44)</f>
        <v>0.77083333333333337</v>
      </c>
      <c r="F44" s="66" t="s">
        <v>110</v>
      </c>
      <c r="G44" s="75" t="str">
        <f>IF(F44="","",VLOOKUP(F44,'2019 Tad Teams'!$B$3:$C$8,2,FALSE))</f>
        <v>Rockies</v>
      </c>
      <c r="H44" s="66" t="s">
        <v>126</v>
      </c>
    </row>
    <row r="45" spans="2:8" x14ac:dyDescent="0.25">
      <c r="B45" s="72">
        <v>43584</v>
      </c>
      <c r="C45" s="73" t="str">
        <f t="shared" si="1"/>
        <v>Mon</v>
      </c>
      <c r="D45" s="71">
        <v>0.77083333333333337</v>
      </c>
      <c r="E45" s="74">
        <f>IF(D45="","",D45+'2019 Tad Teams'!$B$44)</f>
        <v>0.83333333333333337</v>
      </c>
      <c r="F45" s="66" t="s">
        <v>112</v>
      </c>
      <c r="G45" s="75" t="str">
        <f>IF(F45="","",VLOOKUP(F45,'2019 Tad Teams'!$B$3:$C$8,2,FALSE))</f>
        <v>Phillies</v>
      </c>
      <c r="H45" s="66" t="s">
        <v>123</v>
      </c>
    </row>
    <row r="46" spans="2:8" x14ac:dyDescent="0.25">
      <c r="B46" s="72">
        <v>43584</v>
      </c>
      <c r="C46" s="73" t="str">
        <f t="shared" si="1"/>
        <v>Mon</v>
      </c>
      <c r="D46" s="71">
        <v>0.77083333333333337</v>
      </c>
      <c r="E46" s="74">
        <f>IF(D46="","",D46+'2019 Tad Teams'!$B$44)</f>
        <v>0.83333333333333337</v>
      </c>
      <c r="F46" s="66" t="s">
        <v>113</v>
      </c>
      <c r="G46" s="75" t="str">
        <f>IF(F46="","",VLOOKUP(F46,'2019 Tad Teams'!$B$3:$C$8,2,FALSE))</f>
        <v>Pirates</v>
      </c>
      <c r="H46" s="66" t="s">
        <v>124</v>
      </c>
    </row>
    <row r="47" spans="2:8" x14ac:dyDescent="0.25">
      <c r="B47" s="72">
        <v>43591</v>
      </c>
      <c r="C47" s="73" t="str">
        <f t="shared" si="1"/>
        <v>Mon</v>
      </c>
      <c r="D47" s="71">
        <v>0.70833333333333337</v>
      </c>
      <c r="E47" s="74">
        <f>IF(D47="","",D47+'2019 Tad Teams'!$B$44)</f>
        <v>0.77083333333333337</v>
      </c>
      <c r="F47" s="66" t="s">
        <v>115</v>
      </c>
      <c r="G47" s="75" t="str">
        <f>IF(F47="","",VLOOKUP(F47,'2019 Tad Teams'!$B$3:$C$8,2,FALSE))</f>
        <v>Giants</v>
      </c>
      <c r="H47" s="66" t="s">
        <v>123</v>
      </c>
    </row>
    <row r="48" spans="2:8" x14ac:dyDescent="0.25">
      <c r="B48" s="72">
        <v>43591</v>
      </c>
      <c r="C48" s="73" t="str">
        <f t="shared" si="1"/>
        <v>Mon</v>
      </c>
      <c r="D48" s="71">
        <v>0.70833333333333337</v>
      </c>
      <c r="E48" s="74">
        <f>IF(D48="","",D48+'2019 Tad Teams'!$B$44)</f>
        <v>0.77083333333333337</v>
      </c>
      <c r="F48" s="66" t="s">
        <v>116</v>
      </c>
      <c r="G48" s="75" t="str">
        <f>IF(F48="","",VLOOKUP(F48,'2019 Tad Teams'!$B$3:$C$8,2,FALSE))</f>
        <v>Nationals</v>
      </c>
      <c r="H48" s="66" t="s">
        <v>124</v>
      </c>
    </row>
    <row r="49" spans="2:8" x14ac:dyDescent="0.25">
      <c r="B49" s="72">
        <v>43591</v>
      </c>
      <c r="C49" s="73" t="str">
        <f t="shared" si="1"/>
        <v>Mon</v>
      </c>
      <c r="D49" s="71">
        <v>0.70833333333333337</v>
      </c>
      <c r="E49" s="74">
        <f>IF(D49="","",D49+'2019 Tad Teams'!$B$44)</f>
        <v>0.77083333333333337</v>
      </c>
      <c r="F49" s="66" t="s">
        <v>110</v>
      </c>
      <c r="G49" s="75" t="str">
        <f>IF(F49="","",VLOOKUP(F49,'2019 Tad Teams'!$B$3:$C$8,2,FALSE))</f>
        <v>Rockies</v>
      </c>
      <c r="H49" s="66" t="s">
        <v>125</v>
      </c>
    </row>
    <row r="50" spans="2:8" x14ac:dyDescent="0.25">
      <c r="B50" s="72">
        <v>43591</v>
      </c>
      <c r="C50" s="73" t="str">
        <f t="shared" si="1"/>
        <v>Mon</v>
      </c>
      <c r="D50" s="71">
        <v>0.70833333333333337</v>
      </c>
      <c r="E50" s="74">
        <f>IF(D50="","",D50+'2019 Tad Teams'!$B$44)</f>
        <v>0.77083333333333337</v>
      </c>
      <c r="F50" s="66" t="s">
        <v>112</v>
      </c>
      <c r="G50" s="75" t="str">
        <f>IF(F50="","",VLOOKUP(F50,'2019 Tad Teams'!$B$3:$C$8,2,FALSE))</f>
        <v>Phillies</v>
      </c>
      <c r="H50" s="66" t="s">
        <v>126</v>
      </c>
    </row>
    <row r="51" spans="2:8" x14ac:dyDescent="0.25">
      <c r="B51" s="72">
        <v>43591</v>
      </c>
      <c r="C51" s="73" t="str">
        <f t="shared" si="1"/>
        <v>Mon</v>
      </c>
      <c r="D51" s="71">
        <v>0.77083333333333337</v>
      </c>
      <c r="E51" s="74">
        <f>IF(D51="","",D51+'2019 Tad Teams'!$B$44)</f>
        <v>0.83333333333333337</v>
      </c>
      <c r="F51" s="66" t="s">
        <v>113</v>
      </c>
      <c r="G51" s="75" t="str">
        <f>IF(F51="","",VLOOKUP(F51,'2019 Tad Teams'!$B$3:$C$8,2,FALSE))</f>
        <v>Pirates</v>
      </c>
      <c r="H51" s="66" t="s">
        <v>123</v>
      </c>
    </row>
    <row r="52" spans="2:8" x14ac:dyDescent="0.25">
      <c r="B52" s="72">
        <v>43591</v>
      </c>
      <c r="C52" s="73" t="str">
        <f t="shared" si="1"/>
        <v>Mon</v>
      </c>
      <c r="D52" s="71">
        <v>0.77083333333333337</v>
      </c>
      <c r="E52" s="74">
        <f>IF(D52="","",D52+'2019 Tad Teams'!$B$44)</f>
        <v>0.83333333333333337</v>
      </c>
      <c r="F52" s="66" t="s">
        <v>114</v>
      </c>
      <c r="G52" s="75" t="str">
        <f>IF(F52="","",VLOOKUP(F52,'2019 Tad Teams'!$B$3:$C$8,2,FALSE))</f>
        <v>Mets</v>
      </c>
      <c r="H52" s="66" t="s">
        <v>124</v>
      </c>
    </row>
    <row r="53" spans="2:8" x14ac:dyDescent="0.25">
      <c r="B53" s="72">
        <v>43598</v>
      </c>
      <c r="C53" s="73" t="str">
        <f t="shared" si="1"/>
        <v>Mon</v>
      </c>
      <c r="D53" s="71">
        <v>0.70833333333333337</v>
      </c>
      <c r="E53" s="74">
        <f>IF(D53="","",D53+'2019 Tad Teams'!$B$44)</f>
        <v>0.77083333333333337</v>
      </c>
      <c r="F53" s="66" t="s">
        <v>116</v>
      </c>
      <c r="G53" s="75" t="str">
        <f>IF(F53="","",VLOOKUP(F53,'2019 Tad Teams'!$B$3:$C$8,2,FALSE))</f>
        <v>Nationals</v>
      </c>
      <c r="H53" s="66" t="s">
        <v>123</v>
      </c>
    </row>
    <row r="54" spans="2:8" x14ac:dyDescent="0.25">
      <c r="B54" s="72">
        <v>43598</v>
      </c>
      <c r="C54" s="73" t="str">
        <f t="shared" si="1"/>
        <v>Mon</v>
      </c>
      <c r="D54" s="71">
        <v>0.70833333333333337</v>
      </c>
      <c r="E54" s="74">
        <f>IF(D54="","",D54+'2019 Tad Teams'!$B$44)</f>
        <v>0.77083333333333337</v>
      </c>
      <c r="F54" s="66" t="s">
        <v>114</v>
      </c>
      <c r="G54" s="75" t="str">
        <f>IF(F54="","",VLOOKUP(F54,'2019 Tad Teams'!$B$3:$C$8,2,FALSE))</f>
        <v>Mets</v>
      </c>
      <c r="H54" s="66" t="s">
        <v>124</v>
      </c>
    </row>
    <row r="55" spans="2:8" x14ac:dyDescent="0.25">
      <c r="B55" s="72">
        <v>43598</v>
      </c>
      <c r="C55" s="73" t="str">
        <f t="shared" si="1"/>
        <v>Mon</v>
      </c>
      <c r="D55" s="71">
        <v>0.70833333333333337</v>
      </c>
      <c r="E55" s="74">
        <f>IF(D55="","",D55+'2019 Tad Teams'!$B$44)</f>
        <v>0.77083333333333337</v>
      </c>
      <c r="F55" s="66" t="s">
        <v>112</v>
      </c>
      <c r="G55" s="75" t="str">
        <f>IF(F55="","",VLOOKUP(F55,'2019 Tad Teams'!$B$3:$C$8,2,FALSE))</f>
        <v>Phillies</v>
      </c>
      <c r="H55" s="66" t="s">
        <v>125</v>
      </c>
    </row>
    <row r="56" spans="2:8" x14ac:dyDescent="0.25">
      <c r="B56" s="72">
        <v>43598</v>
      </c>
      <c r="C56" s="73" t="str">
        <f t="shared" si="1"/>
        <v>Mon</v>
      </c>
      <c r="D56" s="71">
        <v>0.70833333333333337</v>
      </c>
      <c r="E56" s="74">
        <f>IF(D56="","",D56+'2019 Tad Teams'!$B$44)</f>
        <v>0.77083333333333337</v>
      </c>
      <c r="F56" s="66" t="s">
        <v>110</v>
      </c>
      <c r="G56" s="75" t="str">
        <f>IF(F56="","",VLOOKUP(F56,'2019 Tad Teams'!$B$3:$C$8,2,FALSE))</f>
        <v>Rockies</v>
      </c>
      <c r="H56" s="66" t="s">
        <v>126</v>
      </c>
    </row>
    <row r="57" spans="2:8" x14ac:dyDescent="0.25">
      <c r="B57" s="72">
        <v>43598</v>
      </c>
      <c r="C57" s="73" t="str">
        <f t="shared" si="1"/>
        <v>Mon</v>
      </c>
      <c r="D57" s="71">
        <v>0.77083333333333337</v>
      </c>
      <c r="E57" s="74">
        <f>IF(D57="","",D57+'2019 Tad Teams'!$B$44)</f>
        <v>0.83333333333333337</v>
      </c>
      <c r="F57" s="66" t="s">
        <v>115</v>
      </c>
      <c r="G57" s="75" t="str">
        <f>IF(F57="","",VLOOKUP(F57,'2019 Tad Teams'!$B$3:$C$8,2,FALSE))</f>
        <v>Giants</v>
      </c>
      <c r="H57" s="66" t="s">
        <v>123</v>
      </c>
    </row>
    <row r="58" spans="2:8" x14ac:dyDescent="0.25">
      <c r="B58" s="72">
        <v>43598</v>
      </c>
      <c r="C58" s="73" t="str">
        <f t="shared" si="1"/>
        <v>Mon</v>
      </c>
      <c r="D58" s="71">
        <v>0.77083333333333337</v>
      </c>
      <c r="E58" s="74">
        <f>IF(D58="","",D58+'2019 Tad Teams'!$B$44)</f>
        <v>0.83333333333333337</v>
      </c>
      <c r="F58" s="66" t="s">
        <v>113</v>
      </c>
      <c r="G58" s="75" t="str">
        <f>IF(F58="","",VLOOKUP(F58,'2019 Tad Teams'!$B$3:$C$8,2,FALSE))</f>
        <v>Pirates</v>
      </c>
      <c r="H58" s="66" t="s">
        <v>124</v>
      </c>
    </row>
    <row r="59" spans="2:8" x14ac:dyDescent="0.25">
      <c r="B59" s="72">
        <v>43612</v>
      </c>
      <c r="C59" s="73" t="str">
        <f t="shared" si="1"/>
        <v>Mon</v>
      </c>
      <c r="D59" s="71">
        <v>0.70833333333333337</v>
      </c>
      <c r="E59" s="74">
        <f>IF(D59="","",D59+'2019 Tad Teams'!$B$44)</f>
        <v>0.77083333333333337</v>
      </c>
      <c r="F59" s="66" t="s">
        <v>113</v>
      </c>
      <c r="G59" s="75" t="str">
        <f>IF(F59="","",VLOOKUP(F59,'2019 Tad Teams'!$B$3:$C$8,2,FALSE))</f>
        <v>Pirates</v>
      </c>
      <c r="H59" s="66" t="s">
        <v>123</v>
      </c>
    </row>
    <row r="60" spans="2:8" x14ac:dyDescent="0.25">
      <c r="B60" s="72">
        <v>43612</v>
      </c>
      <c r="C60" s="73" t="str">
        <f t="shared" si="1"/>
        <v>Mon</v>
      </c>
      <c r="D60" s="71">
        <v>0.70833333333333337</v>
      </c>
      <c r="E60" s="74">
        <f>IF(D60="","",D60+'2019 Tad Teams'!$B$44)</f>
        <v>0.77083333333333337</v>
      </c>
      <c r="F60" s="66" t="s">
        <v>114</v>
      </c>
      <c r="G60" s="75" t="str">
        <f>IF(F60="","",VLOOKUP(F60,'2019 Tad Teams'!$B$3:$C$8,2,FALSE))</f>
        <v>Mets</v>
      </c>
      <c r="H60" s="66" t="s">
        <v>124</v>
      </c>
    </row>
    <row r="61" spans="2:8" x14ac:dyDescent="0.25">
      <c r="B61" s="72">
        <v>43612</v>
      </c>
      <c r="C61" s="73" t="str">
        <f t="shared" si="1"/>
        <v>Mon</v>
      </c>
      <c r="D61" s="71">
        <v>0.70833333333333337</v>
      </c>
      <c r="E61" s="74">
        <f>IF(D61="","",D61+'2019 Tad Teams'!$B$44)</f>
        <v>0.77083333333333337</v>
      </c>
      <c r="F61" s="66" t="s">
        <v>115</v>
      </c>
      <c r="G61" s="75" t="str">
        <f>IF(F61="","",VLOOKUP(F61,'2019 Tad Teams'!$B$3:$C$8,2,FALSE))</f>
        <v>Giants</v>
      </c>
      <c r="H61" s="66" t="s">
        <v>125</v>
      </c>
    </row>
    <row r="62" spans="2:8" x14ac:dyDescent="0.25">
      <c r="B62" s="72">
        <v>43612</v>
      </c>
      <c r="C62" s="73" t="str">
        <f t="shared" si="1"/>
        <v>Mon</v>
      </c>
      <c r="D62" s="71">
        <v>0.70833333333333337</v>
      </c>
      <c r="E62" s="74">
        <f>IF(D62="","",D62+'2019 Tad Teams'!$B$44)</f>
        <v>0.77083333333333337</v>
      </c>
      <c r="F62" s="66" t="s">
        <v>110</v>
      </c>
      <c r="G62" s="75" t="str">
        <f>IF(F62="","",VLOOKUP(F62,'2019 Tad Teams'!$B$3:$C$8,2,FALSE))</f>
        <v>Rockies</v>
      </c>
      <c r="H62" s="66" t="s">
        <v>126</v>
      </c>
    </row>
    <row r="63" spans="2:8" x14ac:dyDescent="0.25">
      <c r="B63" s="72">
        <v>43612</v>
      </c>
      <c r="C63" s="73" t="str">
        <f t="shared" si="1"/>
        <v>Mon</v>
      </c>
      <c r="D63" s="71">
        <v>0.77083333333333337</v>
      </c>
      <c r="E63" s="74">
        <f>IF(D63="","",D63+'2019 Tad Teams'!$B$44)</f>
        <v>0.83333333333333337</v>
      </c>
      <c r="F63" s="66" t="s">
        <v>112</v>
      </c>
      <c r="G63" s="75" t="str">
        <f>IF(F63="","",VLOOKUP(F63,'2019 Tad Teams'!$B$3:$C$8,2,FALSE))</f>
        <v>Phillies</v>
      </c>
      <c r="H63" s="66" t="s">
        <v>123</v>
      </c>
    </row>
    <row r="64" spans="2:8" x14ac:dyDescent="0.25">
      <c r="B64" s="72">
        <v>43612</v>
      </c>
      <c r="C64" s="73" t="str">
        <f t="shared" si="1"/>
        <v>Mon</v>
      </c>
      <c r="D64" s="71">
        <v>0.77083333333333337</v>
      </c>
      <c r="E64" s="74">
        <f>IF(D64="","",D64+'2019 Tad Teams'!$B$44)</f>
        <v>0.83333333333333337</v>
      </c>
      <c r="F64" s="66" t="s">
        <v>116</v>
      </c>
      <c r="G64" s="75" t="str">
        <f>IF(F64="","",VLOOKUP(F64,'2019 Tad Teams'!$B$3:$C$8,2,FALSE))</f>
        <v>Nationals</v>
      </c>
      <c r="H64" s="66" t="s">
        <v>124</v>
      </c>
    </row>
    <row r="65" spans="2:8" x14ac:dyDescent="0.25">
      <c r="B65" s="72">
        <v>43619</v>
      </c>
      <c r="C65" s="73" t="str">
        <f t="shared" si="1"/>
        <v>Mon</v>
      </c>
      <c r="D65" s="71">
        <v>0.70833333333333337</v>
      </c>
      <c r="E65" s="74">
        <f>IF(D65="","",D65+'2019 Tad Teams'!$B$44)</f>
        <v>0.77083333333333337</v>
      </c>
      <c r="F65" s="66" t="s">
        <v>115</v>
      </c>
      <c r="G65" s="75" t="str">
        <f>IF(F65="","",VLOOKUP(F65,'2019 Tad Teams'!$B$3:$C$8,2,FALSE))</f>
        <v>Giants</v>
      </c>
      <c r="H65" s="66" t="s">
        <v>123</v>
      </c>
    </row>
    <row r="66" spans="2:8" x14ac:dyDescent="0.25">
      <c r="B66" s="72">
        <v>43619</v>
      </c>
      <c r="C66" s="73" t="str">
        <f t="shared" si="1"/>
        <v>Mon</v>
      </c>
      <c r="D66" s="71">
        <v>0.70833333333333337</v>
      </c>
      <c r="E66" s="74">
        <f>IF(D66="","",D66+'2019 Tad Teams'!$B$44)</f>
        <v>0.77083333333333337</v>
      </c>
      <c r="F66" s="66" t="s">
        <v>116</v>
      </c>
      <c r="G66" s="75" t="str">
        <f>IF(F66="","",VLOOKUP(F66,'2019 Tad Teams'!$B$3:$C$8,2,FALSE))</f>
        <v>Nationals</v>
      </c>
      <c r="H66" s="66" t="s">
        <v>124</v>
      </c>
    </row>
    <row r="67" spans="2:8" x14ac:dyDescent="0.25">
      <c r="B67" s="72">
        <v>43619</v>
      </c>
      <c r="C67" s="73" t="str">
        <f t="shared" si="1"/>
        <v>Mon</v>
      </c>
      <c r="D67" s="71">
        <v>0.70833333333333337</v>
      </c>
      <c r="E67" s="74">
        <f>IF(D67="","",D67+'2019 Tad Teams'!$B$44)</f>
        <v>0.77083333333333337</v>
      </c>
      <c r="F67" s="66" t="s">
        <v>110</v>
      </c>
      <c r="G67" s="75" t="str">
        <f>IF(F67="","",VLOOKUP(F67,'2019 Tad Teams'!$B$3:$C$8,2,FALSE))</f>
        <v>Rockies</v>
      </c>
      <c r="H67" s="66" t="s">
        <v>125</v>
      </c>
    </row>
    <row r="68" spans="2:8" x14ac:dyDescent="0.25">
      <c r="B68" s="72">
        <v>43619</v>
      </c>
      <c r="C68" s="73" t="str">
        <f t="shared" si="1"/>
        <v>Mon</v>
      </c>
      <c r="D68" s="71">
        <v>0.70833333333333337</v>
      </c>
      <c r="E68" s="74">
        <f>IF(D68="","",D68+'2019 Tad Teams'!$B$44)</f>
        <v>0.77083333333333337</v>
      </c>
      <c r="F68" s="66" t="s">
        <v>112</v>
      </c>
      <c r="G68" s="75" t="str">
        <f>IF(F68="","",VLOOKUP(F68,'2019 Tad Teams'!$B$3:$C$8,2,FALSE))</f>
        <v>Phillies</v>
      </c>
      <c r="H68" s="66" t="s">
        <v>126</v>
      </c>
    </row>
    <row r="69" spans="2:8" x14ac:dyDescent="0.25">
      <c r="B69" s="72">
        <v>43619</v>
      </c>
      <c r="C69" s="73" t="str">
        <f t="shared" si="1"/>
        <v>Mon</v>
      </c>
      <c r="D69" s="71">
        <v>0.77083333333333337</v>
      </c>
      <c r="E69" s="74">
        <f>IF(D69="","",D69+'2019 Tad Teams'!$B$44)</f>
        <v>0.83333333333333337</v>
      </c>
      <c r="F69" s="66" t="s">
        <v>113</v>
      </c>
      <c r="G69" s="75" t="str">
        <f>IF(F69="","",VLOOKUP(F69,'2019 Tad Teams'!$B$3:$C$8,2,FALSE))</f>
        <v>Pirates</v>
      </c>
      <c r="H69" s="66" t="s">
        <v>123</v>
      </c>
    </row>
    <row r="70" spans="2:8" x14ac:dyDescent="0.25">
      <c r="B70" s="72">
        <v>43619</v>
      </c>
      <c r="C70" s="73" t="str">
        <f t="shared" si="1"/>
        <v>Mon</v>
      </c>
      <c r="D70" s="71">
        <v>0.77083333333333337</v>
      </c>
      <c r="E70" s="74">
        <f>IF(D70="","",D70+'2019 Tad Teams'!$B$44)</f>
        <v>0.83333333333333337</v>
      </c>
      <c r="F70" s="66" t="s">
        <v>114</v>
      </c>
      <c r="G70" s="75" t="str">
        <f>IF(F70="","",VLOOKUP(F70,'2019 Tad Teams'!$B$3:$C$8,2,FALSE))</f>
        <v>Mets</v>
      </c>
      <c r="H70" s="66" t="s">
        <v>124</v>
      </c>
    </row>
    <row r="71" spans="2:8" x14ac:dyDescent="0.25">
      <c r="B71" s="72">
        <v>43626</v>
      </c>
      <c r="C71" s="73" t="str">
        <f t="shared" si="1"/>
        <v>Mon</v>
      </c>
      <c r="D71" s="71">
        <v>0.70833333333333337</v>
      </c>
      <c r="E71" s="74">
        <f>IF(D71="","",D71+'2019 Tad Teams'!$B$44)</f>
        <v>0.77083333333333337</v>
      </c>
      <c r="F71" s="66" t="s">
        <v>113</v>
      </c>
      <c r="G71" s="75" t="str">
        <f>IF(F71="","",VLOOKUP(F71,'2019 Tad Teams'!$B$3:$C$8,2,FALSE))</f>
        <v>Pirates</v>
      </c>
      <c r="H71" s="66" t="s">
        <v>123</v>
      </c>
    </row>
    <row r="72" spans="2:8" x14ac:dyDescent="0.25">
      <c r="B72" s="72">
        <v>43626</v>
      </c>
      <c r="C72" s="73" t="str">
        <f t="shared" si="1"/>
        <v>Mon</v>
      </c>
      <c r="D72" s="71">
        <v>0.70833333333333337</v>
      </c>
      <c r="E72" s="74">
        <f>IF(D72="","",D72+'2019 Tad Teams'!$B$44)</f>
        <v>0.77083333333333337</v>
      </c>
      <c r="F72" s="66" t="s">
        <v>114</v>
      </c>
      <c r="G72" s="75" t="str">
        <f>IF(F72="","",VLOOKUP(F72,'2019 Tad Teams'!$B$3:$C$8,2,FALSE))</f>
        <v>Mets</v>
      </c>
      <c r="H72" s="66" t="s">
        <v>124</v>
      </c>
    </row>
    <row r="73" spans="2:8" x14ac:dyDescent="0.25">
      <c r="B73" s="72">
        <v>43626</v>
      </c>
      <c r="C73" s="73" t="str">
        <f t="shared" si="1"/>
        <v>Mon</v>
      </c>
      <c r="D73" s="71">
        <v>0.70833333333333337</v>
      </c>
      <c r="E73" s="74">
        <f>IF(D73="","",D73+'2019 Tad Teams'!$B$44)</f>
        <v>0.77083333333333337</v>
      </c>
      <c r="F73" s="66" t="s">
        <v>115</v>
      </c>
      <c r="G73" s="75" t="str">
        <f>IF(F73="","",VLOOKUP(F73,'2019 Tad Teams'!$B$3:$C$8,2,FALSE))</f>
        <v>Giants</v>
      </c>
      <c r="H73" s="66" t="s">
        <v>125</v>
      </c>
    </row>
    <row r="74" spans="2:8" x14ac:dyDescent="0.25">
      <c r="B74" s="72">
        <v>43626</v>
      </c>
      <c r="C74" s="73" t="str">
        <f t="shared" si="1"/>
        <v>Mon</v>
      </c>
      <c r="D74" s="71">
        <v>0.70833333333333337</v>
      </c>
      <c r="E74" s="74">
        <f>IF(D74="","",D74+'2019 Tad Teams'!$B$44)</f>
        <v>0.77083333333333337</v>
      </c>
      <c r="F74" s="66" t="s">
        <v>116</v>
      </c>
      <c r="G74" s="75" t="str">
        <f>IF(F74="","",VLOOKUP(F74,'2019 Tad Teams'!$B$3:$C$8,2,FALSE))</f>
        <v>Nationals</v>
      </c>
      <c r="H74" s="66" t="s">
        <v>126</v>
      </c>
    </row>
    <row r="75" spans="2:8" x14ac:dyDescent="0.25">
      <c r="B75" s="72">
        <v>43626</v>
      </c>
      <c r="C75" s="73" t="str">
        <f t="shared" si="1"/>
        <v>Mon</v>
      </c>
      <c r="D75" s="71">
        <v>0.77083333333333337</v>
      </c>
      <c r="E75" s="74">
        <f>IF(D75="","",D75+'2019 Tad Teams'!$B$44)</f>
        <v>0.83333333333333337</v>
      </c>
      <c r="F75" s="66" t="s">
        <v>110</v>
      </c>
      <c r="G75" s="75" t="str">
        <f>IF(F75="","",VLOOKUP(F75,'2019 Tad Teams'!$B$3:$C$8,2,FALSE))</f>
        <v>Rockies</v>
      </c>
      <c r="H75" s="66" t="s">
        <v>123</v>
      </c>
    </row>
    <row r="76" spans="2:8" x14ac:dyDescent="0.25">
      <c r="B76" s="72">
        <v>43626</v>
      </c>
      <c r="C76" s="73" t="str">
        <f t="shared" si="1"/>
        <v>Mon</v>
      </c>
      <c r="D76" s="71">
        <v>0.77083333333333337</v>
      </c>
      <c r="E76" s="74">
        <f>IF(D76="","",D76+'2019 Tad Teams'!$B$44)</f>
        <v>0.83333333333333337</v>
      </c>
      <c r="F76" s="66" t="s">
        <v>112</v>
      </c>
      <c r="G76" s="75" t="str">
        <f>IF(F76="","",VLOOKUP(F76,'2019 Tad Teams'!$B$3:$C$8,2,FALSE))</f>
        <v>Phillies</v>
      </c>
      <c r="H76" s="66" t="s">
        <v>124</v>
      </c>
    </row>
  </sheetData>
  <autoFilter ref="B4:H76"/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'2019 Tad Teams'!$B$3:$B$8</xm:f>
          </x14:formula1>
          <xm:sqref>F5:F76</xm:sqref>
        </x14:dataValidation>
        <x14:dataValidation type="list" allowBlank="1" showInputMessage="1" showErrorMessage="1">
          <x14:formula1>
            <xm:f>'2019 Tad Teams'!$B$20:$B$29</xm:f>
          </x14:formula1>
          <xm:sqref>H5:H7 H11:H13 H17:H76</xm:sqref>
        </x14:dataValidation>
        <x14:dataValidation type="list" allowBlank="1" showInputMessage="1" showErrorMessage="1">
          <x14:formula1>
            <xm:f>'2019 Tad Teams'!$B$20:$B$31</xm:f>
          </x14:formula1>
          <xm:sqref>H8:H10 H14:H16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U55"/>
  <sheetViews>
    <sheetView tabSelected="1" workbookViewId="0">
      <pane ySplit="4" topLeftCell="A20" activePane="bottomLeft" state="frozen"/>
      <selection pane="bottomLeft" activeCell="Y29" sqref="Y29"/>
    </sheetView>
  </sheetViews>
  <sheetFormatPr defaultRowHeight="15" x14ac:dyDescent="0.25"/>
  <cols>
    <col min="1" max="1" width="3" style="98" customWidth="1"/>
    <col min="2" max="2" width="12.28515625" style="98" customWidth="1"/>
    <col min="3" max="3" width="9.140625" style="98"/>
    <col min="4" max="4" width="14" style="98" customWidth="1"/>
    <col min="5" max="5" width="16.42578125" style="98" customWidth="1"/>
    <col min="6" max="6" width="13.42578125" style="109" hidden="1" customWidth="1"/>
    <col min="7" max="7" width="17.85546875" style="109" customWidth="1"/>
    <col min="8" max="8" width="13.5703125" style="109" hidden="1" customWidth="1"/>
    <col min="9" max="9" width="17" style="109" customWidth="1"/>
    <col min="10" max="10" width="20.7109375" style="98" customWidth="1"/>
    <col min="11" max="11" width="15.7109375" style="98" customWidth="1"/>
    <col min="12" max="12" width="11.5703125" style="98" hidden="1" customWidth="1"/>
    <col min="13" max="18" width="4.7109375" style="98" hidden="1" customWidth="1"/>
    <col min="19" max="19" width="9.140625" style="98" hidden="1" customWidth="1"/>
    <col min="20" max="20" width="13.42578125" style="98" hidden="1" customWidth="1"/>
    <col min="21" max="21" width="11.5703125" style="98" hidden="1" customWidth="1"/>
    <col min="22" max="22" width="11.5703125" style="98" customWidth="1"/>
    <col min="23" max="16384" width="9.140625" style="98"/>
  </cols>
  <sheetData>
    <row r="2" spans="1:21" ht="18.75" x14ac:dyDescent="0.3">
      <c r="B2" s="111" t="s">
        <v>130</v>
      </c>
      <c r="F2" s="98"/>
      <c r="G2" s="102" t="s">
        <v>33</v>
      </c>
      <c r="H2" s="103"/>
      <c r="I2" s="122"/>
      <c r="J2" s="112"/>
      <c r="M2" s="100" t="s">
        <v>110</v>
      </c>
      <c r="N2" s="100" t="s">
        <v>112</v>
      </c>
      <c r="O2" s="100" t="s">
        <v>113</v>
      </c>
      <c r="P2" s="100" t="s">
        <v>114</v>
      </c>
      <c r="Q2" s="100" t="s">
        <v>115</v>
      </c>
      <c r="R2" s="100" t="s">
        <v>116</v>
      </c>
      <c r="S2" s="100"/>
      <c r="T2" s="109" t="s">
        <v>14</v>
      </c>
      <c r="U2" s="105">
        <f>1/16</f>
        <v>6.25E-2</v>
      </c>
    </row>
    <row r="3" spans="1:21" x14ac:dyDescent="0.25">
      <c r="M3" s="101">
        <v>1</v>
      </c>
      <c r="N3" s="101">
        <v>2</v>
      </c>
      <c r="O3" s="101">
        <v>3</v>
      </c>
      <c r="P3" s="101">
        <v>4</v>
      </c>
      <c r="Q3" s="101">
        <v>5</v>
      </c>
      <c r="R3" s="101">
        <v>6</v>
      </c>
      <c r="U3" s="108"/>
    </row>
    <row r="4" spans="1:21" x14ac:dyDescent="0.25">
      <c r="B4" s="99" t="s">
        <v>0</v>
      </c>
      <c r="C4" s="99" t="s">
        <v>1</v>
      </c>
      <c r="D4" s="99" t="s">
        <v>2</v>
      </c>
      <c r="E4" s="99" t="s">
        <v>3</v>
      </c>
      <c r="F4" s="99" t="s">
        <v>10</v>
      </c>
      <c r="G4" s="99" t="s">
        <v>31</v>
      </c>
      <c r="H4" s="99" t="s">
        <v>11</v>
      </c>
      <c r="I4" s="99" t="s">
        <v>32</v>
      </c>
      <c r="J4" s="107" t="s">
        <v>5</v>
      </c>
      <c r="K4" s="106" t="s">
        <v>33</v>
      </c>
      <c r="L4" s="120" t="s">
        <v>131</v>
      </c>
      <c r="M4" s="118">
        <f t="shared" ref="M4:R4" si="0">COUNTIF($F$5:$F$55,M$2)+COUNTIF($H$5:$H$55,M$2)</f>
        <v>17</v>
      </c>
      <c r="N4" s="118">
        <f t="shared" si="0"/>
        <v>17</v>
      </c>
      <c r="O4" s="118">
        <f t="shared" si="0"/>
        <v>17</v>
      </c>
      <c r="P4" s="118">
        <f t="shared" si="0"/>
        <v>17</v>
      </c>
      <c r="Q4" s="118">
        <f t="shared" si="0"/>
        <v>17</v>
      </c>
      <c r="R4" s="118">
        <f t="shared" si="0"/>
        <v>17</v>
      </c>
      <c r="U4" s="108"/>
    </row>
    <row r="5" spans="1:21" x14ac:dyDescent="0.25">
      <c r="A5" s="98" t="str">
        <f>IF(F5=H5,1,"")</f>
        <v/>
      </c>
      <c r="B5" s="1">
        <v>43568</v>
      </c>
      <c r="C5" s="118" t="str">
        <f>IF(B5="","",TEXT(B5,"ddd"))</f>
        <v>Sat</v>
      </c>
      <c r="D5" s="2">
        <v>0.60416666666666663</v>
      </c>
      <c r="E5" s="37">
        <v>0.6875</v>
      </c>
      <c r="F5" s="35" t="s">
        <v>110</v>
      </c>
      <c r="G5" s="36" t="str">
        <f>IF(F5="","",VLOOKUP(F5,'2019 Tad Teams'!$B$3:$C$8,2,FALSE))</f>
        <v>Rockies</v>
      </c>
      <c r="H5" s="35" t="s">
        <v>112</v>
      </c>
      <c r="I5" s="36" t="str">
        <f>IF(H5="","",VLOOKUP(H5,'2019 Tad Teams'!$B$3:$C$8,2,FALSE))</f>
        <v>Phillies</v>
      </c>
      <c r="J5" s="35" t="s">
        <v>6</v>
      </c>
      <c r="K5" s="118" t="str">
        <f>IF(OR($I$2=G5,$I$2=I5),$I$2,"")</f>
        <v/>
      </c>
      <c r="L5" s="57" t="str">
        <f t="shared" ref="L5:L10" si="1">IF(AND(F5&lt;&gt;"",F5=H5),"e","")</f>
        <v/>
      </c>
      <c r="U5" s="108"/>
    </row>
    <row r="6" spans="1:21" x14ac:dyDescent="0.25">
      <c r="A6" s="98" t="str">
        <f t="shared" ref="A6:A55" si="2">IF(F6=H6,1,"")</f>
        <v/>
      </c>
      <c r="B6" s="1">
        <v>43568</v>
      </c>
      <c r="C6" s="118" t="str">
        <f t="shared" ref="C6:C55" si="3">IF(B6="","",TEXT(B6,"ddd"))</f>
        <v>Sat</v>
      </c>
      <c r="D6" s="2">
        <v>0.60416666666666663</v>
      </c>
      <c r="E6" s="37">
        <v>0.6875</v>
      </c>
      <c r="F6" s="35" t="s">
        <v>113</v>
      </c>
      <c r="G6" s="36" t="str">
        <f>IF(F6="","",VLOOKUP(F6,'2019 Tad Teams'!$B$3:$C$8,2,FALSE))</f>
        <v>Pirates</v>
      </c>
      <c r="H6" s="35" t="s">
        <v>114</v>
      </c>
      <c r="I6" s="36" t="str">
        <f>IF(H6="","",VLOOKUP(H6,'2019 Tad Teams'!$B$3:$C$8,2,FALSE))</f>
        <v>Mets</v>
      </c>
      <c r="J6" s="35" t="s">
        <v>8</v>
      </c>
      <c r="K6" s="118" t="str">
        <f t="shared" ref="K6:K55" si="4">IF(OR($I$2=G6,$I$2=I6),$I$2,"")</f>
        <v/>
      </c>
      <c r="L6" s="57" t="str">
        <f t="shared" si="1"/>
        <v/>
      </c>
      <c r="U6" s="108"/>
    </row>
    <row r="7" spans="1:21" x14ac:dyDescent="0.25">
      <c r="A7" s="98" t="str">
        <f t="shared" si="2"/>
        <v/>
      </c>
      <c r="B7" s="1">
        <v>43568</v>
      </c>
      <c r="C7" s="118" t="str">
        <f t="shared" si="3"/>
        <v>Sat</v>
      </c>
      <c r="D7" s="113">
        <v>0.6875</v>
      </c>
      <c r="E7" s="37">
        <v>0.77083333333333337</v>
      </c>
      <c r="F7" s="35" t="s">
        <v>115</v>
      </c>
      <c r="G7" s="36" t="str">
        <f>IF(F7="","",VLOOKUP(F7,'2019 Tad Teams'!$B$3:$C$8,2,FALSE))</f>
        <v>Giants</v>
      </c>
      <c r="H7" s="35" t="s">
        <v>116</v>
      </c>
      <c r="I7" s="36" t="str">
        <f>IF(H7="","",VLOOKUP(H7,'2019 Tad Teams'!$B$3:$C$8,2,FALSE))</f>
        <v>Nationals</v>
      </c>
      <c r="J7" s="35" t="s">
        <v>6</v>
      </c>
      <c r="K7" s="118" t="str">
        <f t="shared" si="4"/>
        <v/>
      </c>
      <c r="L7" s="57" t="str">
        <f t="shared" si="1"/>
        <v/>
      </c>
      <c r="U7" s="108"/>
    </row>
    <row r="8" spans="1:21" x14ac:dyDescent="0.25">
      <c r="A8" s="98" t="str">
        <f t="shared" si="2"/>
        <v/>
      </c>
      <c r="B8" s="1">
        <v>43572</v>
      </c>
      <c r="C8" s="118" t="str">
        <f t="shared" si="3"/>
        <v>Wed</v>
      </c>
      <c r="D8" s="113">
        <v>0.70833333333333337</v>
      </c>
      <c r="E8" s="37">
        <f t="shared" ref="E8:E13" si="5">IF(D8="","",D8+$U$2)</f>
        <v>0.77083333333333337</v>
      </c>
      <c r="F8" s="35" t="s">
        <v>112</v>
      </c>
      <c r="G8" s="36" t="str">
        <f>IF(F8="","",VLOOKUP(F8,'2019 Tad Teams'!$B$3:$C$8,2,FALSE))</f>
        <v>Phillies</v>
      </c>
      <c r="H8" s="35" t="s">
        <v>114</v>
      </c>
      <c r="I8" s="36" t="str">
        <f>IF(H8="","",VLOOKUP(H8,'2019 Tad Teams'!$B$3:$C$8,2,FALSE))</f>
        <v>Mets</v>
      </c>
      <c r="J8" s="35" t="s">
        <v>123</v>
      </c>
      <c r="K8" s="118" t="str">
        <f t="shared" si="4"/>
        <v/>
      </c>
      <c r="L8" s="57" t="str">
        <f t="shared" si="1"/>
        <v/>
      </c>
      <c r="U8" s="108"/>
    </row>
    <row r="9" spans="1:21" x14ac:dyDescent="0.25">
      <c r="A9" s="98" t="str">
        <f t="shared" si="2"/>
        <v/>
      </c>
      <c r="B9" s="1">
        <v>43572</v>
      </c>
      <c r="C9" s="118" t="str">
        <f t="shared" si="3"/>
        <v>Wed</v>
      </c>
      <c r="D9" s="113">
        <v>0.70833333333333337</v>
      </c>
      <c r="E9" s="37">
        <f t="shared" si="5"/>
        <v>0.77083333333333337</v>
      </c>
      <c r="F9" s="35" t="s">
        <v>113</v>
      </c>
      <c r="G9" s="36" t="str">
        <f>IF(F9="","",VLOOKUP(F9,'2019 Tad Teams'!$B$3:$C$8,2,FALSE))</f>
        <v>Pirates</v>
      </c>
      <c r="H9" s="35" t="s">
        <v>116</v>
      </c>
      <c r="I9" s="36" t="str">
        <f>IF(H9="","",VLOOKUP(H9,'2019 Tad Teams'!$B$3:$C$8,2,FALSE))</f>
        <v>Nationals</v>
      </c>
      <c r="J9" s="35" t="s">
        <v>124</v>
      </c>
      <c r="K9" s="118" t="str">
        <f t="shared" si="4"/>
        <v/>
      </c>
      <c r="L9" s="57" t="str">
        <f t="shared" si="1"/>
        <v/>
      </c>
    </row>
    <row r="10" spans="1:21" x14ac:dyDescent="0.25">
      <c r="A10" s="98" t="str">
        <f t="shared" si="2"/>
        <v/>
      </c>
      <c r="B10" s="1">
        <v>43572</v>
      </c>
      <c r="C10" s="118" t="str">
        <f t="shared" si="3"/>
        <v>Wed</v>
      </c>
      <c r="D10" s="113">
        <v>0.70833333333333337</v>
      </c>
      <c r="E10" s="37">
        <f t="shared" si="5"/>
        <v>0.77083333333333337</v>
      </c>
      <c r="F10" s="35" t="s">
        <v>110</v>
      </c>
      <c r="G10" s="36" t="str">
        <f>IF(F10="","",VLOOKUP(F10,'2019 Tad Teams'!$B$3:$C$8,2,FALSE))</f>
        <v>Rockies</v>
      </c>
      <c r="H10" s="35" t="s">
        <v>115</v>
      </c>
      <c r="I10" s="36" t="str">
        <f>IF(H10="","",VLOOKUP(H10,'2019 Tad Teams'!$B$3:$C$8,2,FALSE))</f>
        <v>Giants</v>
      </c>
      <c r="J10" s="35" t="s">
        <v>125</v>
      </c>
      <c r="K10" s="118" t="str">
        <f t="shared" si="4"/>
        <v/>
      </c>
      <c r="L10" s="57" t="str">
        <f t="shared" si="1"/>
        <v/>
      </c>
    </row>
    <row r="11" spans="1:21" x14ac:dyDescent="0.25">
      <c r="A11" s="98" t="str">
        <f t="shared" si="2"/>
        <v/>
      </c>
      <c r="B11" s="114">
        <v>43579</v>
      </c>
      <c r="C11" s="118" t="str">
        <f t="shared" si="3"/>
        <v>Wed</v>
      </c>
      <c r="D11" s="113">
        <v>0.70833333333333337</v>
      </c>
      <c r="E11" s="37">
        <f t="shared" si="5"/>
        <v>0.77083333333333337</v>
      </c>
      <c r="F11" s="35" t="s">
        <v>112</v>
      </c>
      <c r="G11" s="36" t="str">
        <f>IF(F11="","",VLOOKUP(F11,'2019 Tad Teams'!$B$3:$C$8,2,FALSE))</f>
        <v>Phillies</v>
      </c>
      <c r="H11" s="35" t="s">
        <v>113</v>
      </c>
      <c r="I11" s="36" t="str">
        <f>IF(H11="","",VLOOKUP(H11,'2019 Tad Teams'!$B$3:$C$8,2,FALSE))</f>
        <v>Pirates</v>
      </c>
      <c r="J11" s="35" t="s">
        <v>123</v>
      </c>
      <c r="K11" s="118" t="str">
        <f t="shared" si="4"/>
        <v/>
      </c>
      <c r="L11" s="57" t="str">
        <f>IF(AND(F11&lt;&gt;"",F11=H11),"e","")</f>
        <v/>
      </c>
    </row>
    <row r="12" spans="1:21" x14ac:dyDescent="0.25">
      <c r="A12" s="98" t="str">
        <f t="shared" si="2"/>
        <v/>
      </c>
      <c r="B12" s="114">
        <v>43579</v>
      </c>
      <c r="C12" s="118" t="str">
        <f t="shared" si="3"/>
        <v>Wed</v>
      </c>
      <c r="D12" s="113">
        <v>0.70833333333333337</v>
      </c>
      <c r="E12" s="37">
        <f t="shared" si="5"/>
        <v>0.77083333333333337</v>
      </c>
      <c r="F12" s="35" t="s">
        <v>116</v>
      </c>
      <c r="G12" s="36" t="str">
        <f>IF(F12="","",VLOOKUP(F12,'2019 Tad Teams'!$B$3:$C$8,2,FALSE))</f>
        <v>Nationals</v>
      </c>
      <c r="H12" s="35" t="s">
        <v>114</v>
      </c>
      <c r="I12" s="36" t="str">
        <f>IF(H12="","",VLOOKUP(H12,'2019 Tad Teams'!$B$3:$C$8,2,FALSE))</f>
        <v>Mets</v>
      </c>
      <c r="J12" s="35" t="s">
        <v>124</v>
      </c>
      <c r="K12" s="118" t="str">
        <f t="shared" si="4"/>
        <v/>
      </c>
      <c r="L12" s="57" t="str">
        <f t="shared" ref="L12:L55" si="6">IF(AND(F12&lt;&gt;"",F12=H12),"e","")</f>
        <v/>
      </c>
    </row>
    <row r="13" spans="1:21" x14ac:dyDescent="0.25">
      <c r="A13" s="98" t="str">
        <f t="shared" si="2"/>
        <v/>
      </c>
      <c r="B13" s="114">
        <v>43579</v>
      </c>
      <c r="C13" s="118" t="str">
        <f t="shared" si="3"/>
        <v>Wed</v>
      </c>
      <c r="D13" s="113">
        <v>0.70833333333333337</v>
      </c>
      <c r="E13" s="37">
        <f t="shared" si="5"/>
        <v>0.77083333333333337</v>
      </c>
      <c r="F13" s="35" t="s">
        <v>110</v>
      </c>
      <c r="G13" s="36" t="str">
        <f>IF(F13="","",VLOOKUP(F13,'2019 Tad Teams'!$B$3:$C$8,2,FALSE))</f>
        <v>Rockies</v>
      </c>
      <c r="H13" s="35" t="s">
        <v>115</v>
      </c>
      <c r="I13" s="36" t="str">
        <f>IF(H13="","",VLOOKUP(H13,'2019 Tad Teams'!$B$3:$C$8,2,FALSE))</f>
        <v>Giants</v>
      </c>
      <c r="J13" s="35" t="s">
        <v>125</v>
      </c>
      <c r="K13" s="118" t="str">
        <f t="shared" si="4"/>
        <v/>
      </c>
      <c r="L13" s="57" t="str">
        <f t="shared" si="6"/>
        <v/>
      </c>
    </row>
    <row r="14" spans="1:21" x14ac:dyDescent="0.25">
      <c r="A14" s="98" t="str">
        <f t="shared" si="2"/>
        <v/>
      </c>
      <c r="B14" s="114">
        <v>43582</v>
      </c>
      <c r="C14" s="118" t="str">
        <f t="shared" si="3"/>
        <v>Sat</v>
      </c>
      <c r="D14" s="2">
        <v>0.60416666666666663</v>
      </c>
      <c r="E14" s="37">
        <v>0.6875</v>
      </c>
      <c r="F14" s="35" t="s">
        <v>114</v>
      </c>
      <c r="G14" s="36" t="str">
        <f>IF(F14="","",VLOOKUP(F14,'2019 Tad Teams'!$B$3:$C$8,2,FALSE))</f>
        <v>Mets</v>
      </c>
      <c r="H14" s="35" t="s">
        <v>110</v>
      </c>
      <c r="I14" s="36" t="str">
        <f>IF(H14="","",VLOOKUP(H14,'2019 Tad Teams'!$B$3:$C$8,2,FALSE))</f>
        <v>Rockies</v>
      </c>
      <c r="J14" s="35" t="s">
        <v>6</v>
      </c>
      <c r="K14" s="118" t="str">
        <f t="shared" si="4"/>
        <v/>
      </c>
      <c r="L14" s="57" t="str">
        <f t="shared" si="6"/>
        <v/>
      </c>
    </row>
    <row r="15" spans="1:21" x14ac:dyDescent="0.25">
      <c r="A15" s="98" t="str">
        <f t="shared" si="2"/>
        <v/>
      </c>
      <c r="B15" s="114">
        <v>43582</v>
      </c>
      <c r="C15" s="118" t="str">
        <f t="shared" si="3"/>
        <v>Sat</v>
      </c>
      <c r="D15" s="2">
        <v>0.60416666666666663</v>
      </c>
      <c r="E15" s="37">
        <v>0.6875</v>
      </c>
      <c r="F15" s="35" t="s">
        <v>116</v>
      </c>
      <c r="G15" s="36" t="str">
        <f>IF(F15="","",VLOOKUP(F15,'2019 Tad Teams'!$B$3:$C$8,2,FALSE))</f>
        <v>Nationals</v>
      </c>
      <c r="H15" s="35" t="s">
        <v>112</v>
      </c>
      <c r="I15" s="36" t="str">
        <f>IF(H15="","",VLOOKUP(H15,'2019 Tad Teams'!$B$3:$C$8,2,FALSE))</f>
        <v>Phillies</v>
      </c>
      <c r="J15" s="35" t="s">
        <v>8</v>
      </c>
      <c r="K15" s="118" t="str">
        <f t="shared" si="4"/>
        <v/>
      </c>
      <c r="L15" s="57" t="str">
        <f t="shared" si="6"/>
        <v/>
      </c>
    </row>
    <row r="16" spans="1:21" x14ac:dyDescent="0.25">
      <c r="A16" s="98" t="str">
        <f t="shared" si="2"/>
        <v/>
      </c>
      <c r="B16" s="114">
        <v>43582</v>
      </c>
      <c r="C16" s="118" t="str">
        <f t="shared" si="3"/>
        <v>Sat</v>
      </c>
      <c r="D16" s="113">
        <v>0.6875</v>
      </c>
      <c r="E16" s="37">
        <v>0.77083333333333337</v>
      </c>
      <c r="F16" s="35" t="s">
        <v>115</v>
      </c>
      <c r="G16" s="36" t="str">
        <f>IF(F16="","",VLOOKUP(F16,'2019 Tad Teams'!$B$3:$C$8,2,FALSE))</f>
        <v>Giants</v>
      </c>
      <c r="H16" s="35" t="s">
        <v>113</v>
      </c>
      <c r="I16" s="36" t="str">
        <f>IF(H16="","",VLOOKUP(H16,'2019 Tad Teams'!$B$3:$C$8,2,FALSE))</f>
        <v>Pirates</v>
      </c>
      <c r="J16" s="35" t="s">
        <v>6</v>
      </c>
      <c r="K16" s="118" t="str">
        <f t="shared" si="4"/>
        <v/>
      </c>
      <c r="L16" s="57" t="str">
        <f t="shared" si="6"/>
        <v/>
      </c>
    </row>
    <row r="17" spans="1:12" x14ac:dyDescent="0.25">
      <c r="A17" s="98" t="str">
        <f t="shared" si="2"/>
        <v/>
      </c>
      <c r="B17" s="114">
        <v>43586</v>
      </c>
      <c r="C17" s="118" t="str">
        <f t="shared" si="3"/>
        <v>Wed</v>
      </c>
      <c r="D17" s="113">
        <v>0.70833333333333337</v>
      </c>
      <c r="E17" s="37">
        <f>IF(D17="","",D17+$U$2)</f>
        <v>0.77083333333333337</v>
      </c>
      <c r="F17" s="35" t="s">
        <v>113</v>
      </c>
      <c r="G17" s="36" t="str">
        <f>IF(F17="","",VLOOKUP(F17,'2019 Tad Teams'!$B$3:$C$8,2,FALSE))</f>
        <v>Pirates</v>
      </c>
      <c r="H17" s="35" t="s">
        <v>110</v>
      </c>
      <c r="I17" s="36" t="str">
        <f>IF(H17="","",VLOOKUP(H17,'2019 Tad Teams'!$B$3:$C$8,2,FALSE))</f>
        <v>Rockies</v>
      </c>
      <c r="J17" s="35" t="s">
        <v>123</v>
      </c>
      <c r="K17" s="118" t="str">
        <f t="shared" si="4"/>
        <v/>
      </c>
      <c r="L17" s="57" t="str">
        <f t="shared" si="6"/>
        <v/>
      </c>
    </row>
    <row r="18" spans="1:12" x14ac:dyDescent="0.25">
      <c r="A18" s="98" t="str">
        <f t="shared" si="2"/>
        <v/>
      </c>
      <c r="B18" s="114">
        <v>43586</v>
      </c>
      <c r="C18" s="118" t="str">
        <f t="shared" si="3"/>
        <v>Wed</v>
      </c>
      <c r="D18" s="113">
        <v>0.70833333333333337</v>
      </c>
      <c r="E18" s="37">
        <f>IF(D18="","",D18+$U$2)</f>
        <v>0.77083333333333337</v>
      </c>
      <c r="F18" s="35" t="s">
        <v>112</v>
      </c>
      <c r="G18" s="36" t="str">
        <f>IF(F18="","",VLOOKUP(F18,'2019 Tad Teams'!$B$3:$C$8,2,FALSE))</f>
        <v>Phillies</v>
      </c>
      <c r="H18" s="35" t="s">
        <v>115</v>
      </c>
      <c r="I18" s="36" t="str">
        <f>IF(H18="","",VLOOKUP(H18,'2019 Tad Teams'!$B$3:$C$8,2,FALSE))</f>
        <v>Giants</v>
      </c>
      <c r="J18" s="35" t="s">
        <v>124</v>
      </c>
      <c r="K18" s="118" t="str">
        <f t="shared" si="4"/>
        <v/>
      </c>
      <c r="L18" s="57" t="str">
        <f t="shared" si="6"/>
        <v/>
      </c>
    </row>
    <row r="19" spans="1:12" x14ac:dyDescent="0.25">
      <c r="A19" s="98" t="str">
        <f t="shared" si="2"/>
        <v/>
      </c>
      <c r="B19" s="114">
        <v>43586</v>
      </c>
      <c r="C19" s="118" t="str">
        <f t="shared" si="3"/>
        <v>Wed</v>
      </c>
      <c r="D19" s="113">
        <v>0.70833333333333337</v>
      </c>
      <c r="E19" s="37">
        <f>IF(D19="","",D19+$U$2)</f>
        <v>0.77083333333333337</v>
      </c>
      <c r="F19" s="35" t="s">
        <v>114</v>
      </c>
      <c r="G19" s="36" t="str">
        <f>IF(F19="","",VLOOKUP(F19,'2019 Tad Teams'!$B$3:$C$8,2,FALSE))</f>
        <v>Mets</v>
      </c>
      <c r="H19" s="35" t="s">
        <v>116</v>
      </c>
      <c r="I19" s="36" t="str">
        <f>IF(H19="","",VLOOKUP(H19,'2019 Tad Teams'!$B$3:$C$8,2,FALSE))</f>
        <v>Nationals</v>
      </c>
      <c r="J19" s="35" t="s">
        <v>125</v>
      </c>
      <c r="K19" s="118" t="str">
        <f t="shared" si="4"/>
        <v/>
      </c>
      <c r="L19" s="57" t="str">
        <f t="shared" si="6"/>
        <v/>
      </c>
    </row>
    <row r="20" spans="1:12" x14ac:dyDescent="0.25">
      <c r="A20" s="98" t="str">
        <f t="shared" si="2"/>
        <v/>
      </c>
      <c r="B20" s="114">
        <v>43589</v>
      </c>
      <c r="C20" s="118" t="str">
        <f t="shared" si="3"/>
        <v>Sat</v>
      </c>
      <c r="D20" s="2">
        <v>0.60416666666666663</v>
      </c>
      <c r="E20" s="37">
        <v>0.6875</v>
      </c>
      <c r="F20" s="35" t="s">
        <v>116</v>
      </c>
      <c r="G20" s="36" t="str">
        <f>IF(F20="","",VLOOKUP(F20,'2019 Tad Teams'!$B$3:$C$8,2,FALSE))</f>
        <v>Nationals</v>
      </c>
      <c r="H20" s="35" t="s">
        <v>110</v>
      </c>
      <c r="I20" s="36" t="str">
        <f>IF(H20="","",VLOOKUP(H20,'2019 Tad Teams'!$B$3:$C$8,2,FALSE))</f>
        <v>Rockies</v>
      </c>
      <c r="J20" s="35" t="s">
        <v>6</v>
      </c>
      <c r="K20" s="118" t="str">
        <f t="shared" si="4"/>
        <v/>
      </c>
      <c r="L20" s="57" t="str">
        <f t="shared" si="6"/>
        <v/>
      </c>
    </row>
    <row r="21" spans="1:12" x14ac:dyDescent="0.25">
      <c r="A21" s="98" t="str">
        <f t="shared" si="2"/>
        <v/>
      </c>
      <c r="B21" s="114">
        <v>43589</v>
      </c>
      <c r="C21" s="118" t="str">
        <f t="shared" si="3"/>
        <v>Sat</v>
      </c>
      <c r="D21" s="2">
        <v>0.60416666666666663</v>
      </c>
      <c r="E21" s="37">
        <v>0.6875</v>
      </c>
      <c r="F21" s="35" t="s">
        <v>115</v>
      </c>
      <c r="G21" s="36" t="str">
        <f>IF(F21="","",VLOOKUP(F21,'2019 Tad Teams'!$B$3:$C$8,2,FALSE))</f>
        <v>Giants</v>
      </c>
      <c r="H21" s="35" t="s">
        <v>114</v>
      </c>
      <c r="I21" s="36" t="str">
        <f>IF(H21="","",VLOOKUP(H21,'2019 Tad Teams'!$B$3:$C$8,2,FALSE))</f>
        <v>Mets</v>
      </c>
      <c r="J21" s="35" t="s">
        <v>8</v>
      </c>
      <c r="K21" s="118" t="str">
        <f t="shared" si="4"/>
        <v/>
      </c>
      <c r="L21" s="57" t="str">
        <f t="shared" si="6"/>
        <v/>
      </c>
    </row>
    <row r="22" spans="1:12" x14ac:dyDescent="0.25">
      <c r="A22" s="98" t="str">
        <f t="shared" si="2"/>
        <v/>
      </c>
      <c r="B22" s="114">
        <v>43589</v>
      </c>
      <c r="C22" s="118" t="str">
        <f t="shared" si="3"/>
        <v>Sat</v>
      </c>
      <c r="D22" s="113">
        <v>0.6875</v>
      </c>
      <c r="E22" s="37">
        <v>0.77083333333333337</v>
      </c>
      <c r="F22" s="35" t="s">
        <v>112</v>
      </c>
      <c r="G22" s="36" t="str">
        <f>IF(F22="","",VLOOKUP(F22,'2019 Tad Teams'!$B$3:$C$8,2,FALSE))</f>
        <v>Phillies</v>
      </c>
      <c r="H22" s="35" t="s">
        <v>113</v>
      </c>
      <c r="I22" s="36" t="str">
        <f>IF(H22="","",VLOOKUP(H22,'2019 Tad Teams'!$B$3:$C$8,2,FALSE))</f>
        <v>Pirates</v>
      </c>
      <c r="J22" s="35" t="s">
        <v>6</v>
      </c>
      <c r="K22" s="118" t="str">
        <f t="shared" si="4"/>
        <v/>
      </c>
      <c r="L22" s="57" t="str">
        <f t="shared" si="6"/>
        <v/>
      </c>
    </row>
    <row r="23" spans="1:12" x14ac:dyDescent="0.25">
      <c r="A23" s="98" t="str">
        <f t="shared" si="2"/>
        <v/>
      </c>
      <c r="B23" s="114">
        <v>43593</v>
      </c>
      <c r="C23" s="118" t="str">
        <f t="shared" si="3"/>
        <v>Wed</v>
      </c>
      <c r="D23" s="113">
        <v>0.70833333333333337</v>
      </c>
      <c r="E23" s="37">
        <f t="shared" ref="E23:E55" si="7">IF(D23="","",D23+$U$2)</f>
        <v>0.77083333333333337</v>
      </c>
      <c r="F23" s="35" t="s">
        <v>112</v>
      </c>
      <c r="G23" s="36" t="str">
        <f>IF(F23="","",VLOOKUP(F23,'2019 Tad Teams'!$B$3:$C$8,2,FALSE))</f>
        <v>Phillies</v>
      </c>
      <c r="H23" s="35" t="s">
        <v>115</v>
      </c>
      <c r="I23" s="36" t="str">
        <f>IF(H23="","",VLOOKUP(H23,'2019 Tad Teams'!$B$3:$C$8,2,FALSE))</f>
        <v>Giants</v>
      </c>
      <c r="J23" s="35" t="s">
        <v>123</v>
      </c>
      <c r="K23" s="118" t="str">
        <f t="shared" si="4"/>
        <v/>
      </c>
      <c r="L23" s="57" t="str">
        <f t="shared" si="6"/>
        <v/>
      </c>
    </row>
    <row r="24" spans="1:12" x14ac:dyDescent="0.25">
      <c r="A24" s="98" t="str">
        <f t="shared" si="2"/>
        <v/>
      </c>
      <c r="B24" s="114">
        <v>43593</v>
      </c>
      <c r="C24" s="118" t="str">
        <f t="shared" si="3"/>
        <v>Wed</v>
      </c>
      <c r="D24" s="113">
        <v>0.70833333333333337</v>
      </c>
      <c r="E24" s="37">
        <f t="shared" si="7"/>
        <v>0.77083333333333337</v>
      </c>
      <c r="F24" s="35" t="s">
        <v>113</v>
      </c>
      <c r="G24" s="36" t="str">
        <f>IF(F24="","",VLOOKUP(F24,'2019 Tad Teams'!$B$3:$C$8,2,FALSE))</f>
        <v>Pirates</v>
      </c>
      <c r="H24" s="35" t="s">
        <v>114</v>
      </c>
      <c r="I24" s="36" t="str">
        <f>IF(H24="","",VLOOKUP(H24,'2019 Tad Teams'!$B$3:$C$8,2,FALSE))</f>
        <v>Mets</v>
      </c>
      <c r="J24" s="35" t="s">
        <v>124</v>
      </c>
      <c r="K24" s="118" t="str">
        <f t="shared" si="4"/>
        <v/>
      </c>
      <c r="L24" s="57" t="str">
        <f t="shared" si="6"/>
        <v/>
      </c>
    </row>
    <row r="25" spans="1:12" x14ac:dyDescent="0.25">
      <c r="A25" s="98" t="str">
        <f t="shared" si="2"/>
        <v/>
      </c>
      <c r="B25" s="114">
        <v>43593</v>
      </c>
      <c r="C25" s="118" t="str">
        <f t="shared" si="3"/>
        <v>Wed</v>
      </c>
      <c r="D25" s="113">
        <v>0.70833333333333337</v>
      </c>
      <c r="E25" s="37">
        <f t="shared" si="7"/>
        <v>0.77083333333333337</v>
      </c>
      <c r="F25" s="35" t="s">
        <v>110</v>
      </c>
      <c r="G25" s="36" t="str">
        <f>IF(F25="","",VLOOKUP(F25,'2019 Tad Teams'!$B$3:$C$8,2,FALSE))</f>
        <v>Rockies</v>
      </c>
      <c r="H25" s="35" t="s">
        <v>116</v>
      </c>
      <c r="I25" s="36" t="str">
        <f>IF(H25="","",VLOOKUP(H25,'2019 Tad Teams'!$B$3:$C$8,2,FALSE))</f>
        <v>Nationals</v>
      </c>
      <c r="J25" s="35" t="s">
        <v>125</v>
      </c>
      <c r="K25" s="118" t="str">
        <f t="shared" si="4"/>
        <v/>
      </c>
      <c r="L25" s="57" t="str">
        <f t="shared" si="6"/>
        <v/>
      </c>
    </row>
    <row r="26" spans="1:12" x14ac:dyDescent="0.25">
      <c r="A26" s="98" t="str">
        <f t="shared" si="2"/>
        <v/>
      </c>
      <c r="B26" s="114">
        <v>43596</v>
      </c>
      <c r="C26" s="118" t="str">
        <f t="shared" si="3"/>
        <v>Sat</v>
      </c>
      <c r="D26" s="2">
        <v>0.60416666666666663</v>
      </c>
      <c r="E26" s="37">
        <f t="shared" si="7"/>
        <v>0.66666666666666663</v>
      </c>
      <c r="F26" s="35" t="s">
        <v>116</v>
      </c>
      <c r="G26" s="36" t="str">
        <f>IF(F26="","",VLOOKUP(F26,'2019 Tad Teams'!$B$3:$C$8,2,FALSE))</f>
        <v>Nationals</v>
      </c>
      <c r="H26" s="35" t="s">
        <v>110</v>
      </c>
      <c r="I26" s="36" t="str">
        <f>IF(H26="","",VLOOKUP(H26,'2019 Tad Teams'!$B$3:$C$8,2,FALSE))</f>
        <v>Rockies</v>
      </c>
      <c r="J26" s="35" t="s">
        <v>6</v>
      </c>
      <c r="K26" s="118" t="str">
        <f t="shared" si="4"/>
        <v/>
      </c>
      <c r="L26" s="57" t="str">
        <f t="shared" si="6"/>
        <v/>
      </c>
    </row>
    <row r="27" spans="1:12" x14ac:dyDescent="0.25">
      <c r="A27" s="98" t="str">
        <f t="shared" si="2"/>
        <v/>
      </c>
      <c r="B27" s="114">
        <v>43596</v>
      </c>
      <c r="C27" s="118" t="str">
        <f t="shared" si="3"/>
        <v>Sat</v>
      </c>
      <c r="D27" s="2">
        <v>0.60416666666666663</v>
      </c>
      <c r="E27" s="37">
        <f t="shared" si="7"/>
        <v>0.66666666666666663</v>
      </c>
      <c r="F27" s="35" t="s">
        <v>114</v>
      </c>
      <c r="G27" s="36" t="str">
        <f>IF(F27="","",VLOOKUP(F27,'2019 Tad Teams'!$B$3:$C$8,2,FALSE))</f>
        <v>Mets</v>
      </c>
      <c r="H27" s="35" t="s">
        <v>112</v>
      </c>
      <c r="I27" s="36" t="str">
        <f>IF(H27="","",VLOOKUP(H27,'2019 Tad Teams'!$B$3:$C$8,2,FALSE))</f>
        <v>Phillies</v>
      </c>
      <c r="J27" s="35" t="s">
        <v>8</v>
      </c>
      <c r="K27" s="118" t="str">
        <f t="shared" si="4"/>
        <v/>
      </c>
      <c r="L27" s="57" t="str">
        <f t="shared" si="6"/>
        <v/>
      </c>
    </row>
    <row r="28" spans="1:12" x14ac:dyDescent="0.25">
      <c r="A28" s="98" t="str">
        <f t="shared" si="2"/>
        <v/>
      </c>
      <c r="B28" s="114">
        <v>43596</v>
      </c>
      <c r="C28" s="118" t="str">
        <f t="shared" si="3"/>
        <v>Sat</v>
      </c>
      <c r="D28" s="113">
        <v>0.6875</v>
      </c>
      <c r="E28" s="37">
        <f t="shared" si="7"/>
        <v>0.75</v>
      </c>
      <c r="F28" s="35" t="s">
        <v>115</v>
      </c>
      <c r="G28" s="36" t="str">
        <f>IF(F28="","",VLOOKUP(F28,'2019 Tad Teams'!$B$3:$C$8,2,FALSE))</f>
        <v>Giants</v>
      </c>
      <c r="H28" s="35" t="s">
        <v>113</v>
      </c>
      <c r="I28" s="36" t="str">
        <f>IF(H28="","",VLOOKUP(H28,'2019 Tad Teams'!$B$3:$C$8,2,FALSE))</f>
        <v>Pirates</v>
      </c>
      <c r="J28" s="35" t="s">
        <v>6</v>
      </c>
      <c r="K28" s="118" t="str">
        <f t="shared" si="4"/>
        <v/>
      </c>
      <c r="L28" s="57" t="str">
        <f t="shared" si="6"/>
        <v/>
      </c>
    </row>
    <row r="29" spans="1:12" x14ac:dyDescent="0.25">
      <c r="A29" s="98" t="str">
        <f t="shared" si="2"/>
        <v/>
      </c>
      <c r="B29" s="114">
        <v>43600</v>
      </c>
      <c r="C29" s="118" t="str">
        <f t="shared" si="3"/>
        <v>Wed</v>
      </c>
      <c r="D29" s="113">
        <v>0.70833333333333337</v>
      </c>
      <c r="E29" s="37">
        <f t="shared" si="7"/>
        <v>0.77083333333333337</v>
      </c>
      <c r="F29" s="35" t="s">
        <v>112</v>
      </c>
      <c r="G29" s="36" t="str">
        <f>IF(F29="","",VLOOKUP(F29,'2019 Tad Teams'!$B$3:$C$8,2,FALSE))</f>
        <v>Phillies</v>
      </c>
      <c r="H29" s="35" t="s">
        <v>113</v>
      </c>
      <c r="I29" s="36" t="str">
        <f>IF(H29="","",VLOOKUP(H29,'2019 Tad Teams'!$B$3:$C$8,2,FALSE))</f>
        <v>Pirates</v>
      </c>
      <c r="J29" s="35" t="s">
        <v>123</v>
      </c>
      <c r="K29" s="118" t="str">
        <f t="shared" si="4"/>
        <v/>
      </c>
      <c r="L29" s="57" t="str">
        <f t="shared" si="6"/>
        <v/>
      </c>
    </row>
    <row r="30" spans="1:12" x14ac:dyDescent="0.25">
      <c r="A30" s="98" t="str">
        <f t="shared" si="2"/>
        <v/>
      </c>
      <c r="B30" s="114">
        <v>43600</v>
      </c>
      <c r="C30" s="118" t="str">
        <f t="shared" si="3"/>
        <v>Wed</v>
      </c>
      <c r="D30" s="113">
        <v>0.70833333333333337</v>
      </c>
      <c r="E30" s="37">
        <f t="shared" si="7"/>
        <v>0.77083333333333337</v>
      </c>
      <c r="F30" s="35" t="s">
        <v>116</v>
      </c>
      <c r="G30" s="36" t="str">
        <f>IF(F30="","",VLOOKUP(F30,'2019 Tad Teams'!$B$3:$C$8,2,FALSE))</f>
        <v>Nationals</v>
      </c>
      <c r="H30" s="35" t="s">
        <v>115</v>
      </c>
      <c r="I30" s="36" t="str">
        <f>IF(H30="","",VLOOKUP(H30,'2019 Tad Teams'!$B$3:$C$8,2,FALSE))</f>
        <v>Giants</v>
      </c>
      <c r="J30" s="35" t="s">
        <v>124</v>
      </c>
      <c r="K30" s="118" t="str">
        <f t="shared" si="4"/>
        <v/>
      </c>
      <c r="L30" s="57" t="str">
        <f t="shared" si="6"/>
        <v/>
      </c>
    </row>
    <row r="31" spans="1:12" x14ac:dyDescent="0.25">
      <c r="A31" s="98" t="str">
        <f t="shared" si="2"/>
        <v/>
      </c>
      <c r="B31" s="114">
        <v>43600</v>
      </c>
      <c r="C31" s="118" t="str">
        <f t="shared" si="3"/>
        <v>Wed</v>
      </c>
      <c r="D31" s="113">
        <v>0.70833333333333337</v>
      </c>
      <c r="E31" s="37">
        <f t="shared" si="7"/>
        <v>0.77083333333333337</v>
      </c>
      <c r="F31" s="35" t="s">
        <v>110</v>
      </c>
      <c r="G31" s="36" t="str">
        <f>IF(F31="","",VLOOKUP(F31,'2019 Tad Teams'!$B$3:$C$8,2,FALSE))</f>
        <v>Rockies</v>
      </c>
      <c r="H31" s="35" t="s">
        <v>114</v>
      </c>
      <c r="I31" s="36" t="str">
        <f>IF(H31="","",VLOOKUP(H31,'2019 Tad Teams'!$B$3:$C$8,2,FALSE))</f>
        <v>Mets</v>
      </c>
      <c r="J31" s="35" t="s">
        <v>125</v>
      </c>
      <c r="K31" s="118" t="str">
        <f t="shared" si="4"/>
        <v/>
      </c>
      <c r="L31" s="57" t="str">
        <f t="shared" si="6"/>
        <v/>
      </c>
    </row>
    <row r="32" spans="1:12" x14ac:dyDescent="0.25">
      <c r="A32" s="98" t="str">
        <f t="shared" si="2"/>
        <v/>
      </c>
      <c r="B32" s="114">
        <v>43607</v>
      </c>
      <c r="C32" s="118" t="str">
        <f t="shared" si="3"/>
        <v>Wed</v>
      </c>
      <c r="D32" s="113">
        <v>0.70833333333333337</v>
      </c>
      <c r="E32" s="37">
        <f t="shared" si="7"/>
        <v>0.77083333333333337</v>
      </c>
      <c r="F32" s="35" t="s">
        <v>116</v>
      </c>
      <c r="G32" s="36" t="str">
        <f>IF(F32="","",VLOOKUP(F32,'2019 Tad Teams'!$B$3:$C$8,2,FALSE))</f>
        <v>Nationals</v>
      </c>
      <c r="H32" s="35" t="s">
        <v>113</v>
      </c>
      <c r="I32" s="36" t="str">
        <f>IF(H32="","",VLOOKUP(H32,'2019 Tad Teams'!$B$3:$C$8,2,FALSE))</f>
        <v>Pirates</v>
      </c>
      <c r="J32" s="35" t="s">
        <v>123</v>
      </c>
      <c r="K32" s="118" t="str">
        <f t="shared" si="4"/>
        <v/>
      </c>
      <c r="L32" s="57" t="str">
        <f t="shared" si="6"/>
        <v/>
      </c>
    </row>
    <row r="33" spans="1:12" x14ac:dyDescent="0.25">
      <c r="A33" s="98" t="str">
        <f t="shared" si="2"/>
        <v/>
      </c>
      <c r="B33" s="114">
        <v>43607</v>
      </c>
      <c r="C33" s="118" t="str">
        <f t="shared" si="3"/>
        <v>Wed</v>
      </c>
      <c r="D33" s="113">
        <v>0.70833333333333337</v>
      </c>
      <c r="E33" s="37">
        <f t="shared" si="7"/>
        <v>0.77083333333333337</v>
      </c>
      <c r="F33" s="35" t="s">
        <v>110</v>
      </c>
      <c r="G33" s="36" t="str">
        <f>IF(F33="","",VLOOKUP(F33,'2019 Tad Teams'!$B$3:$C$8,2,FALSE))</f>
        <v>Rockies</v>
      </c>
      <c r="H33" s="35" t="s">
        <v>112</v>
      </c>
      <c r="I33" s="36" t="str">
        <f>IF(H33="","",VLOOKUP(H33,'2019 Tad Teams'!$B$3:$C$8,2,FALSE))</f>
        <v>Phillies</v>
      </c>
      <c r="J33" s="35" t="s">
        <v>124</v>
      </c>
      <c r="K33" s="118" t="str">
        <f t="shared" si="4"/>
        <v/>
      </c>
      <c r="L33" s="57" t="str">
        <f t="shared" si="6"/>
        <v/>
      </c>
    </row>
    <row r="34" spans="1:12" x14ac:dyDescent="0.25">
      <c r="A34" s="98" t="str">
        <f t="shared" si="2"/>
        <v/>
      </c>
      <c r="B34" s="114">
        <v>43607</v>
      </c>
      <c r="C34" s="118" t="str">
        <f t="shared" si="3"/>
        <v>Wed</v>
      </c>
      <c r="D34" s="113">
        <v>0.70833333333333337</v>
      </c>
      <c r="E34" s="37">
        <f t="shared" si="7"/>
        <v>0.77083333333333337</v>
      </c>
      <c r="F34" s="35" t="s">
        <v>114</v>
      </c>
      <c r="G34" s="36" t="str">
        <f>IF(F34="","",VLOOKUP(F34,'2019 Tad Teams'!$B$3:$C$8,2,FALSE))</f>
        <v>Mets</v>
      </c>
      <c r="H34" s="35" t="s">
        <v>115</v>
      </c>
      <c r="I34" s="36" t="str">
        <f>IF(H34="","",VLOOKUP(H34,'2019 Tad Teams'!$B$3:$C$8,2,FALSE))</f>
        <v>Giants</v>
      </c>
      <c r="J34" s="35" t="s">
        <v>125</v>
      </c>
      <c r="K34" s="118" t="str">
        <f t="shared" si="4"/>
        <v/>
      </c>
      <c r="L34" s="57" t="str">
        <f t="shared" si="6"/>
        <v/>
      </c>
    </row>
    <row r="35" spans="1:12" x14ac:dyDescent="0.25">
      <c r="A35" s="98" t="str">
        <f t="shared" si="2"/>
        <v/>
      </c>
      <c r="B35" s="114">
        <v>43610</v>
      </c>
      <c r="C35" s="118" t="str">
        <f t="shared" si="3"/>
        <v>Sat</v>
      </c>
      <c r="D35" s="2">
        <v>0.60416666666666663</v>
      </c>
      <c r="E35" s="37">
        <f t="shared" si="7"/>
        <v>0.66666666666666663</v>
      </c>
      <c r="F35" s="35" t="s">
        <v>112</v>
      </c>
      <c r="G35" s="36" t="str">
        <f>IF(F35="","",VLOOKUP(F35,'2019 Tad Teams'!$B$3:$C$8,2,FALSE))</f>
        <v>Phillies</v>
      </c>
      <c r="H35" s="35" t="s">
        <v>113</v>
      </c>
      <c r="I35" s="36" t="str">
        <f>IF(H35="","",VLOOKUP(H35,'2019 Tad Teams'!$B$3:$C$8,2,FALSE))</f>
        <v>Pirates</v>
      </c>
      <c r="J35" s="35" t="s">
        <v>6</v>
      </c>
      <c r="K35" s="118" t="str">
        <f t="shared" si="4"/>
        <v/>
      </c>
      <c r="L35" s="57" t="str">
        <f t="shared" si="6"/>
        <v/>
      </c>
    </row>
    <row r="36" spans="1:12" x14ac:dyDescent="0.25">
      <c r="A36" s="98" t="str">
        <f t="shared" si="2"/>
        <v/>
      </c>
      <c r="B36" s="114">
        <v>43610</v>
      </c>
      <c r="C36" s="118" t="str">
        <f t="shared" si="3"/>
        <v>Sat</v>
      </c>
      <c r="D36" s="2">
        <v>0.60416666666666663</v>
      </c>
      <c r="E36" s="37">
        <f t="shared" si="7"/>
        <v>0.66666666666666663</v>
      </c>
      <c r="F36" s="35" t="s">
        <v>114</v>
      </c>
      <c r="G36" s="36" t="str">
        <f>IF(F36="","",VLOOKUP(F36,'2019 Tad Teams'!$B$3:$C$8,2,FALSE))</f>
        <v>Mets</v>
      </c>
      <c r="H36" s="35" t="s">
        <v>110</v>
      </c>
      <c r="I36" s="36" t="str">
        <f>IF(H36="","",VLOOKUP(H36,'2019 Tad Teams'!$B$3:$C$8,2,FALSE))</f>
        <v>Rockies</v>
      </c>
      <c r="J36" s="35" t="s">
        <v>8</v>
      </c>
      <c r="K36" s="118" t="str">
        <f t="shared" si="4"/>
        <v/>
      </c>
      <c r="L36" s="57" t="str">
        <f t="shared" si="6"/>
        <v/>
      </c>
    </row>
    <row r="37" spans="1:12" x14ac:dyDescent="0.25">
      <c r="A37" s="98" t="str">
        <f t="shared" si="2"/>
        <v/>
      </c>
      <c r="B37" s="114">
        <v>43610</v>
      </c>
      <c r="C37" s="118" t="str">
        <f t="shared" si="3"/>
        <v>Sat</v>
      </c>
      <c r="D37" s="113">
        <v>0.6875</v>
      </c>
      <c r="E37" s="37">
        <f t="shared" si="7"/>
        <v>0.75</v>
      </c>
      <c r="F37" s="35" t="s">
        <v>116</v>
      </c>
      <c r="G37" s="36" t="str">
        <f>IF(F37="","",VLOOKUP(F37,'2019 Tad Teams'!$B$3:$C$8,2,FALSE))</f>
        <v>Nationals</v>
      </c>
      <c r="H37" s="35" t="s">
        <v>115</v>
      </c>
      <c r="I37" s="36" t="str">
        <f>IF(H37="","",VLOOKUP(H37,'2019 Tad Teams'!$B$3:$C$8,2,FALSE))</f>
        <v>Giants</v>
      </c>
      <c r="J37" s="35" t="s">
        <v>6</v>
      </c>
      <c r="K37" s="118" t="str">
        <f t="shared" si="4"/>
        <v/>
      </c>
      <c r="L37" s="57" t="str">
        <f t="shared" si="6"/>
        <v/>
      </c>
    </row>
    <row r="38" spans="1:12" x14ac:dyDescent="0.25">
      <c r="A38" s="98" t="str">
        <f t="shared" si="2"/>
        <v/>
      </c>
      <c r="B38" s="114">
        <v>43614</v>
      </c>
      <c r="C38" s="118" t="str">
        <f t="shared" si="3"/>
        <v>Wed</v>
      </c>
      <c r="D38" s="113">
        <v>0.70833333333333337</v>
      </c>
      <c r="E38" s="37">
        <f t="shared" si="7"/>
        <v>0.77083333333333337</v>
      </c>
      <c r="F38" s="35" t="s">
        <v>110</v>
      </c>
      <c r="G38" s="36" t="str">
        <f>IF(F38="","",VLOOKUP(F38,'2019 Tad Teams'!$B$3:$C$8,2,FALSE))</f>
        <v>Rockies</v>
      </c>
      <c r="H38" s="35" t="s">
        <v>113</v>
      </c>
      <c r="I38" s="36" t="str">
        <f>IF(H38="","",VLOOKUP(H38,'2019 Tad Teams'!$B$3:$C$8,2,FALSE))</f>
        <v>Pirates</v>
      </c>
      <c r="J38" s="35" t="s">
        <v>123</v>
      </c>
      <c r="K38" s="118" t="str">
        <f t="shared" si="4"/>
        <v/>
      </c>
      <c r="L38" s="57" t="str">
        <f t="shared" si="6"/>
        <v/>
      </c>
    </row>
    <row r="39" spans="1:12" x14ac:dyDescent="0.25">
      <c r="A39" s="98" t="str">
        <f t="shared" si="2"/>
        <v/>
      </c>
      <c r="B39" s="114">
        <v>43614</v>
      </c>
      <c r="C39" s="118" t="str">
        <f t="shared" si="3"/>
        <v>Wed</v>
      </c>
      <c r="D39" s="113">
        <v>0.70833333333333337</v>
      </c>
      <c r="E39" s="37">
        <f t="shared" si="7"/>
        <v>0.77083333333333337</v>
      </c>
      <c r="F39" s="35" t="s">
        <v>115</v>
      </c>
      <c r="G39" s="36" t="str">
        <f>IF(F39="","",VLOOKUP(F39,'2019 Tad Teams'!$B$3:$C$8,2,FALSE))</f>
        <v>Giants</v>
      </c>
      <c r="H39" s="35" t="s">
        <v>114</v>
      </c>
      <c r="I39" s="36" t="str">
        <f>IF(H39="","",VLOOKUP(H39,'2019 Tad Teams'!$B$3:$C$8,2,FALSE))</f>
        <v>Mets</v>
      </c>
      <c r="J39" s="35" t="s">
        <v>124</v>
      </c>
      <c r="K39" s="118" t="str">
        <f t="shared" si="4"/>
        <v/>
      </c>
      <c r="L39" s="57" t="str">
        <f t="shared" si="6"/>
        <v/>
      </c>
    </row>
    <row r="40" spans="1:12" x14ac:dyDescent="0.25">
      <c r="A40" s="98" t="str">
        <f t="shared" si="2"/>
        <v/>
      </c>
      <c r="B40" s="114">
        <v>43614</v>
      </c>
      <c r="C40" s="118" t="str">
        <f t="shared" si="3"/>
        <v>Wed</v>
      </c>
      <c r="D40" s="113">
        <v>0.70833333333333337</v>
      </c>
      <c r="E40" s="37">
        <f t="shared" si="7"/>
        <v>0.77083333333333337</v>
      </c>
      <c r="F40" s="35" t="s">
        <v>112</v>
      </c>
      <c r="G40" s="36" t="str">
        <f>IF(F40="","",VLOOKUP(F40,'2019 Tad Teams'!$B$3:$C$8,2,FALSE))</f>
        <v>Phillies</v>
      </c>
      <c r="H40" s="35" t="s">
        <v>116</v>
      </c>
      <c r="I40" s="36" t="str">
        <f>IF(H40="","",VLOOKUP(H40,'2019 Tad Teams'!$B$3:$C$8,2,FALSE))</f>
        <v>Nationals</v>
      </c>
      <c r="J40" s="35" t="s">
        <v>125</v>
      </c>
      <c r="K40" s="118" t="str">
        <f t="shared" si="4"/>
        <v/>
      </c>
      <c r="L40" s="57" t="str">
        <f t="shared" si="6"/>
        <v/>
      </c>
    </row>
    <row r="41" spans="1:12" x14ac:dyDescent="0.25">
      <c r="A41" s="98" t="str">
        <f t="shared" si="2"/>
        <v/>
      </c>
      <c r="B41" s="114">
        <v>43617</v>
      </c>
      <c r="C41" s="118" t="str">
        <f t="shared" si="3"/>
        <v>Sat</v>
      </c>
      <c r="D41" s="2">
        <v>0.60416666666666663</v>
      </c>
      <c r="E41" s="37">
        <f t="shared" si="7"/>
        <v>0.66666666666666663</v>
      </c>
      <c r="F41" s="35" t="s">
        <v>113</v>
      </c>
      <c r="G41" s="36" t="str">
        <f>IF(F41="","",VLOOKUP(F41,'2019 Tad Teams'!$B$3:$C$8,2,FALSE))</f>
        <v>Pirates</v>
      </c>
      <c r="H41" s="35" t="s">
        <v>110</v>
      </c>
      <c r="I41" s="36" t="str">
        <f>IF(H41="","",VLOOKUP(H41,'2019 Tad Teams'!$B$3:$C$8,2,FALSE))</f>
        <v>Rockies</v>
      </c>
      <c r="J41" s="35" t="s">
        <v>52</v>
      </c>
      <c r="K41" s="118" t="str">
        <f t="shared" si="4"/>
        <v/>
      </c>
      <c r="L41" s="57" t="str">
        <f t="shared" si="6"/>
        <v/>
      </c>
    </row>
    <row r="42" spans="1:12" x14ac:dyDescent="0.25">
      <c r="A42" s="98" t="str">
        <f t="shared" si="2"/>
        <v/>
      </c>
      <c r="B42" s="114">
        <v>43617</v>
      </c>
      <c r="C42" s="118" t="str">
        <f t="shared" si="3"/>
        <v>Sat</v>
      </c>
      <c r="D42" s="2">
        <v>0.60416666666666663</v>
      </c>
      <c r="E42" s="37">
        <f t="shared" si="7"/>
        <v>0.66666666666666663</v>
      </c>
      <c r="F42" s="35" t="s">
        <v>114</v>
      </c>
      <c r="G42" s="36" t="str">
        <f>IF(F42="","",VLOOKUP(F42,'2019 Tad Teams'!$B$3:$C$8,2,FALSE))</f>
        <v>Mets</v>
      </c>
      <c r="H42" s="35" t="s">
        <v>116</v>
      </c>
      <c r="I42" s="36" t="str">
        <f>IF(H42="","",VLOOKUP(H42,'2019 Tad Teams'!$B$3:$C$8,2,FALSE))</f>
        <v>Nationals</v>
      </c>
      <c r="J42" s="35" t="s">
        <v>9</v>
      </c>
      <c r="K42" s="118" t="str">
        <f t="shared" si="4"/>
        <v/>
      </c>
      <c r="L42" s="57" t="str">
        <f t="shared" si="6"/>
        <v/>
      </c>
    </row>
    <row r="43" spans="1:12" x14ac:dyDescent="0.25">
      <c r="A43" s="98" t="str">
        <f t="shared" si="2"/>
        <v/>
      </c>
      <c r="B43" s="114">
        <v>43617</v>
      </c>
      <c r="C43" s="118" t="str">
        <f t="shared" si="3"/>
        <v>Sat</v>
      </c>
      <c r="D43" s="113">
        <v>0.6875</v>
      </c>
      <c r="E43" s="37">
        <f t="shared" si="7"/>
        <v>0.75</v>
      </c>
      <c r="F43" s="35" t="s">
        <v>115</v>
      </c>
      <c r="G43" s="36" t="str">
        <f>IF(F43="","",VLOOKUP(F43,'2019 Tad Teams'!$B$3:$C$8,2,FALSE))</f>
        <v>Giants</v>
      </c>
      <c r="H43" s="35" t="s">
        <v>112</v>
      </c>
      <c r="I43" s="36" t="str">
        <f>IF(H43="","",VLOOKUP(H43,'2019 Tad Teams'!$B$3:$C$8,2,FALSE))</f>
        <v>Phillies</v>
      </c>
      <c r="J43" s="35" t="s">
        <v>52</v>
      </c>
      <c r="K43" s="118" t="str">
        <f t="shared" si="4"/>
        <v/>
      </c>
      <c r="L43" s="57" t="str">
        <f t="shared" si="6"/>
        <v/>
      </c>
    </row>
    <row r="44" spans="1:12" x14ac:dyDescent="0.25">
      <c r="A44" s="98" t="str">
        <f t="shared" si="2"/>
        <v/>
      </c>
      <c r="B44" s="114">
        <v>43621</v>
      </c>
      <c r="C44" s="118" t="str">
        <f t="shared" si="3"/>
        <v>Wed</v>
      </c>
      <c r="D44" s="113">
        <v>0.70833333333333337</v>
      </c>
      <c r="E44" s="37">
        <f t="shared" si="7"/>
        <v>0.77083333333333337</v>
      </c>
      <c r="F44" s="35" t="s">
        <v>115</v>
      </c>
      <c r="G44" s="36" t="str">
        <f>IF(F44="","",VLOOKUP(F44,'2019 Tad Teams'!$B$3:$C$8,2,FALSE))</f>
        <v>Giants</v>
      </c>
      <c r="H44" s="35" t="s">
        <v>113</v>
      </c>
      <c r="I44" s="36" t="str">
        <f>IF(H44="","",VLOOKUP(H44,'2019 Tad Teams'!$B$3:$C$8,2,FALSE))</f>
        <v>Pirates</v>
      </c>
      <c r="J44" s="35" t="s">
        <v>123</v>
      </c>
      <c r="K44" s="118" t="str">
        <f t="shared" si="4"/>
        <v/>
      </c>
      <c r="L44" s="57" t="str">
        <f t="shared" si="6"/>
        <v/>
      </c>
    </row>
    <row r="45" spans="1:12" x14ac:dyDescent="0.25">
      <c r="A45" s="98" t="str">
        <f t="shared" si="2"/>
        <v/>
      </c>
      <c r="B45" s="114">
        <v>43621</v>
      </c>
      <c r="C45" s="118" t="str">
        <f t="shared" si="3"/>
        <v>Wed</v>
      </c>
      <c r="D45" s="113">
        <v>0.70833333333333337</v>
      </c>
      <c r="E45" s="37">
        <f t="shared" si="7"/>
        <v>0.77083333333333337</v>
      </c>
      <c r="F45" s="35" t="s">
        <v>116</v>
      </c>
      <c r="G45" s="36" t="str">
        <f>IF(F45="","",VLOOKUP(F45,'2019 Tad Teams'!$B$3:$C$8,2,FALSE))</f>
        <v>Nationals</v>
      </c>
      <c r="H45" s="35" t="s">
        <v>112</v>
      </c>
      <c r="I45" s="36" t="str">
        <f>IF(H45="","",VLOOKUP(H45,'2019 Tad Teams'!$B$3:$C$8,2,FALSE))</f>
        <v>Phillies</v>
      </c>
      <c r="J45" s="35" t="s">
        <v>124</v>
      </c>
      <c r="K45" s="118" t="str">
        <f t="shared" si="4"/>
        <v/>
      </c>
      <c r="L45" s="57" t="str">
        <f t="shared" si="6"/>
        <v/>
      </c>
    </row>
    <row r="46" spans="1:12" x14ac:dyDescent="0.25">
      <c r="A46" s="98" t="str">
        <f t="shared" si="2"/>
        <v/>
      </c>
      <c r="B46" s="114">
        <v>43621</v>
      </c>
      <c r="C46" s="118" t="str">
        <f t="shared" si="3"/>
        <v>Wed</v>
      </c>
      <c r="D46" s="113">
        <v>0.70833333333333337</v>
      </c>
      <c r="E46" s="37">
        <f t="shared" si="7"/>
        <v>0.77083333333333337</v>
      </c>
      <c r="F46" s="35" t="s">
        <v>114</v>
      </c>
      <c r="G46" s="36" t="str">
        <f>IF(F46="","",VLOOKUP(F46,'2019 Tad Teams'!$B$3:$C$8,2,FALSE))</f>
        <v>Mets</v>
      </c>
      <c r="H46" s="35" t="s">
        <v>110</v>
      </c>
      <c r="I46" s="36" t="str">
        <f>IF(H46="","",VLOOKUP(H46,'2019 Tad Teams'!$B$3:$C$8,2,FALSE))</f>
        <v>Rockies</v>
      </c>
      <c r="J46" s="35" t="s">
        <v>125</v>
      </c>
      <c r="K46" s="118" t="str">
        <f t="shared" si="4"/>
        <v/>
      </c>
      <c r="L46" s="57" t="str">
        <f t="shared" si="6"/>
        <v/>
      </c>
    </row>
    <row r="47" spans="1:12" x14ac:dyDescent="0.25">
      <c r="A47" s="98" t="str">
        <f t="shared" si="2"/>
        <v/>
      </c>
      <c r="B47" s="114">
        <v>43624</v>
      </c>
      <c r="C47" s="118" t="str">
        <f t="shared" si="3"/>
        <v>Sat</v>
      </c>
      <c r="D47" s="2">
        <v>0.60416666666666663</v>
      </c>
      <c r="E47" s="37">
        <f t="shared" si="7"/>
        <v>0.66666666666666663</v>
      </c>
      <c r="F47" s="35" t="s">
        <v>110</v>
      </c>
      <c r="G47" s="36" t="str">
        <f>IF(F47="","",VLOOKUP(F47,'2019 Tad Teams'!$B$3:$C$8,2,FALSE))</f>
        <v>Rockies</v>
      </c>
      <c r="H47" s="35" t="s">
        <v>112</v>
      </c>
      <c r="I47" s="36" t="str">
        <f>IF(H47="","",VLOOKUP(H47,'2019 Tad Teams'!$B$3:$C$8,2,FALSE))</f>
        <v>Phillies</v>
      </c>
      <c r="J47" s="35" t="s">
        <v>6</v>
      </c>
      <c r="K47" s="118" t="str">
        <f t="shared" si="4"/>
        <v/>
      </c>
      <c r="L47" s="57" t="str">
        <f t="shared" si="6"/>
        <v/>
      </c>
    </row>
    <row r="48" spans="1:12" x14ac:dyDescent="0.25">
      <c r="A48" s="98" t="str">
        <f t="shared" si="2"/>
        <v/>
      </c>
      <c r="B48" s="114">
        <v>43624</v>
      </c>
      <c r="C48" s="118" t="str">
        <f t="shared" si="3"/>
        <v>Sat</v>
      </c>
      <c r="D48" s="2">
        <v>0.60416666666666663</v>
      </c>
      <c r="E48" s="37">
        <f t="shared" si="7"/>
        <v>0.66666666666666663</v>
      </c>
      <c r="F48" s="35" t="s">
        <v>113</v>
      </c>
      <c r="G48" s="36" t="str">
        <f>IF(F48="","",VLOOKUP(F48,'2019 Tad Teams'!$B$3:$C$8,2,FALSE))</f>
        <v>Pirates</v>
      </c>
      <c r="H48" s="35" t="s">
        <v>116</v>
      </c>
      <c r="I48" s="36" t="str">
        <f>IF(H48="","",VLOOKUP(H48,'2019 Tad Teams'!$B$3:$C$8,2,FALSE))</f>
        <v>Nationals</v>
      </c>
      <c r="J48" s="35" t="s">
        <v>8</v>
      </c>
      <c r="K48" s="118" t="str">
        <f t="shared" si="4"/>
        <v/>
      </c>
      <c r="L48" s="57" t="str">
        <f t="shared" si="6"/>
        <v/>
      </c>
    </row>
    <row r="49" spans="1:12" x14ac:dyDescent="0.25">
      <c r="A49" s="98" t="str">
        <f t="shared" si="2"/>
        <v/>
      </c>
      <c r="B49" s="114">
        <v>43624</v>
      </c>
      <c r="C49" s="118" t="str">
        <f t="shared" si="3"/>
        <v>Sat</v>
      </c>
      <c r="D49" s="113">
        <v>0.6875</v>
      </c>
      <c r="E49" s="37">
        <f t="shared" si="7"/>
        <v>0.75</v>
      </c>
      <c r="F49" s="35" t="s">
        <v>115</v>
      </c>
      <c r="G49" s="36" t="str">
        <f>IF(F49="","",VLOOKUP(F49,'2019 Tad Teams'!$B$3:$C$8,2,FALSE))</f>
        <v>Giants</v>
      </c>
      <c r="H49" s="35" t="s">
        <v>114</v>
      </c>
      <c r="I49" s="36" t="str">
        <f>IF(H49="","",VLOOKUP(H49,'2019 Tad Teams'!$B$3:$C$8,2,FALSE))</f>
        <v>Mets</v>
      </c>
      <c r="J49" s="35" t="s">
        <v>6</v>
      </c>
      <c r="K49" s="118" t="str">
        <f t="shared" si="4"/>
        <v/>
      </c>
      <c r="L49" s="57" t="str">
        <f t="shared" si="6"/>
        <v/>
      </c>
    </row>
    <row r="50" spans="1:12" x14ac:dyDescent="0.25">
      <c r="A50" s="98" t="str">
        <f t="shared" si="2"/>
        <v/>
      </c>
      <c r="B50" s="114">
        <v>43628</v>
      </c>
      <c r="C50" s="118" t="str">
        <f t="shared" si="3"/>
        <v>Wed</v>
      </c>
      <c r="D50" s="113">
        <v>0.70833333333333337</v>
      </c>
      <c r="E50" s="37">
        <f t="shared" si="7"/>
        <v>0.77083333333333337</v>
      </c>
      <c r="F50" s="35" t="s">
        <v>114</v>
      </c>
      <c r="G50" s="36" t="str">
        <f>IF(F50="","",VLOOKUP(F50,'2019 Tad Teams'!$B$3:$C$8,2,FALSE))</f>
        <v>Mets</v>
      </c>
      <c r="H50" s="35" t="s">
        <v>112</v>
      </c>
      <c r="I50" s="36" t="str">
        <f>IF(H50="","",VLOOKUP(H50,'2019 Tad Teams'!$B$3:$C$8,2,FALSE))</f>
        <v>Phillies</v>
      </c>
      <c r="J50" s="35" t="s">
        <v>123</v>
      </c>
      <c r="K50" s="118" t="str">
        <f t="shared" si="4"/>
        <v/>
      </c>
      <c r="L50" s="57" t="str">
        <f t="shared" si="6"/>
        <v/>
      </c>
    </row>
    <row r="51" spans="1:12" x14ac:dyDescent="0.25">
      <c r="A51" s="98" t="str">
        <f t="shared" si="2"/>
        <v/>
      </c>
      <c r="B51" s="114">
        <v>43628</v>
      </c>
      <c r="C51" s="118" t="str">
        <f t="shared" si="3"/>
        <v>Wed</v>
      </c>
      <c r="D51" s="113">
        <v>0.70833333333333337</v>
      </c>
      <c r="E51" s="37">
        <f t="shared" si="7"/>
        <v>0.77083333333333337</v>
      </c>
      <c r="F51" s="35" t="s">
        <v>115</v>
      </c>
      <c r="G51" s="36" t="str">
        <f>IF(F51="","",VLOOKUP(F51,'2019 Tad Teams'!$B$3:$C$8,2,FALSE))</f>
        <v>Giants</v>
      </c>
      <c r="H51" s="35" t="s">
        <v>110</v>
      </c>
      <c r="I51" s="36" t="str">
        <f>IF(H51="","",VLOOKUP(H51,'2019 Tad Teams'!$B$3:$C$8,2,FALSE))</f>
        <v>Rockies</v>
      </c>
      <c r="J51" s="35" t="s">
        <v>124</v>
      </c>
      <c r="K51" s="118" t="str">
        <f t="shared" si="4"/>
        <v/>
      </c>
      <c r="L51" s="57" t="str">
        <f t="shared" si="6"/>
        <v/>
      </c>
    </row>
    <row r="52" spans="1:12" x14ac:dyDescent="0.25">
      <c r="A52" s="98" t="str">
        <f t="shared" si="2"/>
        <v/>
      </c>
      <c r="B52" s="114">
        <v>43628</v>
      </c>
      <c r="C52" s="118" t="str">
        <f t="shared" si="3"/>
        <v>Wed</v>
      </c>
      <c r="D52" s="113">
        <v>0.70833333333333337</v>
      </c>
      <c r="E52" s="37">
        <f t="shared" si="7"/>
        <v>0.77083333333333337</v>
      </c>
      <c r="F52" s="35" t="s">
        <v>113</v>
      </c>
      <c r="G52" s="36" t="str">
        <f>IF(F52="","",VLOOKUP(F52,'2019 Tad Teams'!$B$3:$C$8,2,FALSE))</f>
        <v>Pirates</v>
      </c>
      <c r="H52" s="35" t="s">
        <v>116</v>
      </c>
      <c r="I52" s="36" t="str">
        <f>IF(H52="","",VLOOKUP(H52,'2019 Tad Teams'!$B$3:$C$8,2,FALSE))</f>
        <v>Nationals</v>
      </c>
      <c r="J52" s="35" t="s">
        <v>125</v>
      </c>
      <c r="K52" s="118" t="str">
        <f t="shared" si="4"/>
        <v/>
      </c>
      <c r="L52" s="57" t="str">
        <f t="shared" si="6"/>
        <v/>
      </c>
    </row>
    <row r="53" spans="1:12" x14ac:dyDescent="0.25">
      <c r="A53" s="98" t="str">
        <f t="shared" si="2"/>
        <v/>
      </c>
      <c r="B53" s="114">
        <v>43631</v>
      </c>
      <c r="C53" s="118" t="str">
        <f t="shared" si="3"/>
        <v>Sat</v>
      </c>
      <c r="D53" s="2">
        <v>0.60416666666666663</v>
      </c>
      <c r="E53" s="37">
        <f t="shared" si="7"/>
        <v>0.66666666666666663</v>
      </c>
      <c r="F53" s="35" t="s">
        <v>113</v>
      </c>
      <c r="G53" s="36" t="str">
        <f>IF(F53="","",VLOOKUP(F53,'2019 Tad Teams'!$B$3:$C$8,2,FALSE))</f>
        <v>Pirates</v>
      </c>
      <c r="H53" s="35" t="s">
        <v>114</v>
      </c>
      <c r="I53" s="36" t="str">
        <f>IF(H53="","",VLOOKUP(H53,'2019 Tad Teams'!$B$3:$C$8,2,FALSE))</f>
        <v>Mets</v>
      </c>
      <c r="J53" s="35" t="s">
        <v>6</v>
      </c>
      <c r="K53" s="118" t="str">
        <f t="shared" si="4"/>
        <v/>
      </c>
      <c r="L53" s="57" t="str">
        <f t="shared" si="6"/>
        <v/>
      </c>
    </row>
    <row r="54" spans="1:12" x14ac:dyDescent="0.25">
      <c r="A54" s="98" t="str">
        <f t="shared" si="2"/>
        <v/>
      </c>
      <c r="B54" s="114">
        <v>43631</v>
      </c>
      <c r="C54" s="118" t="str">
        <f t="shared" si="3"/>
        <v>Sat</v>
      </c>
      <c r="D54" s="2">
        <v>0.60416666666666663</v>
      </c>
      <c r="E54" s="37">
        <f t="shared" si="7"/>
        <v>0.66666666666666663</v>
      </c>
      <c r="F54" s="35" t="s">
        <v>110</v>
      </c>
      <c r="G54" s="36" t="str">
        <f>IF(F54="","",VLOOKUP(F54,'2019 Tad Teams'!$B$3:$C$8,2,FALSE))</f>
        <v>Rockies</v>
      </c>
      <c r="H54" s="35" t="s">
        <v>116</v>
      </c>
      <c r="I54" s="36" t="str">
        <f>IF(H54="","",VLOOKUP(H54,'2019 Tad Teams'!$B$3:$C$8,2,FALSE))</f>
        <v>Nationals</v>
      </c>
      <c r="J54" s="35" t="s">
        <v>8</v>
      </c>
      <c r="K54" s="118" t="str">
        <f t="shared" si="4"/>
        <v/>
      </c>
      <c r="L54" s="57" t="str">
        <f t="shared" si="6"/>
        <v/>
      </c>
    </row>
    <row r="55" spans="1:12" x14ac:dyDescent="0.25">
      <c r="A55" s="98" t="str">
        <f t="shared" si="2"/>
        <v/>
      </c>
      <c r="B55" s="114">
        <v>43631</v>
      </c>
      <c r="C55" s="118" t="str">
        <f t="shared" si="3"/>
        <v>Sat</v>
      </c>
      <c r="D55" s="113">
        <v>0.6875</v>
      </c>
      <c r="E55" s="37">
        <f t="shared" si="7"/>
        <v>0.75</v>
      </c>
      <c r="F55" s="35" t="s">
        <v>112</v>
      </c>
      <c r="G55" s="36" t="str">
        <f>IF(F55="","",VLOOKUP(F55,'2019 Tad Teams'!$B$3:$C$8,2,FALSE))</f>
        <v>Phillies</v>
      </c>
      <c r="H55" s="35" t="s">
        <v>115</v>
      </c>
      <c r="I55" s="36" t="str">
        <f>IF(H55="","",VLOOKUP(H55,'2019 Tad Teams'!$B$3:$C$8,2,FALSE))</f>
        <v>Giants</v>
      </c>
      <c r="J55" s="35" t="s">
        <v>6</v>
      </c>
      <c r="K55" s="118" t="str">
        <f t="shared" si="4"/>
        <v/>
      </c>
      <c r="L55" s="57" t="str">
        <f t="shared" si="6"/>
        <v/>
      </c>
    </row>
  </sheetData>
  <autoFilter ref="B4:K55"/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'2019 Tad Teams'!$F$3:$F$8</xm:f>
          </x14:formula1>
          <xm:sqref>I2</xm:sqref>
        </x14:dataValidation>
        <x14:dataValidation type="list" allowBlank="1" showInputMessage="1" showErrorMessage="1">
          <x14:formula1>
            <xm:f>'2019 Tad Teams'!$B$3:$B$8</xm:f>
          </x14:formula1>
          <xm:sqref>F5:F55 H5:H55</xm:sqref>
        </x14:dataValidation>
        <x14:dataValidation type="list" allowBlank="1" showInputMessage="1" showErrorMessage="1">
          <x14:formula1>
            <xm:f>'2019 Tad Teams'!$D$20:$D$27</xm:f>
          </x14:formula1>
          <xm:sqref>J5:J55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73"/>
  <sheetViews>
    <sheetView workbookViewId="0">
      <selection sqref="A1:XFD1048576"/>
    </sheetView>
  </sheetViews>
  <sheetFormatPr defaultRowHeight="15" x14ac:dyDescent="0.25"/>
  <cols>
    <col min="1" max="1" width="10.7109375" style="98" bestFit="1" customWidth="1"/>
    <col min="2" max="2" width="10.5703125" style="98" bestFit="1" customWidth="1"/>
    <col min="3" max="3" width="10.7109375" style="98" bestFit="1" customWidth="1"/>
    <col min="4" max="4" width="9.7109375" style="98" bestFit="1" customWidth="1"/>
    <col min="5" max="5" width="20.7109375" style="98" bestFit="1" customWidth="1"/>
    <col min="6" max="6" width="11.140625" style="98" bestFit="1" customWidth="1"/>
    <col min="7" max="7" width="20.5703125" style="98" bestFit="1" customWidth="1"/>
    <col min="8" max="8" width="12.85546875" style="98" bestFit="1" customWidth="1"/>
    <col min="9" max="9" width="15.7109375" style="98" bestFit="1" customWidth="1"/>
    <col min="10" max="10" width="13.85546875" style="98" bestFit="1" customWidth="1"/>
    <col min="11" max="11" width="11.28515625" style="98" bestFit="1" customWidth="1"/>
    <col min="12" max="12" width="4.85546875" style="98" bestFit="1" customWidth="1"/>
    <col min="13" max="13" width="16.85546875" style="98" bestFit="1" customWidth="1"/>
    <col min="14" max="14" width="18.140625" style="98" bestFit="1" customWidth="1"/>
    <col min="15" max="15" width="15.7109375" style="98" bestFit="1" customWidth="1"/>
    <col min="16" max="16" width="18.85546875" style="98" bestFit="1" customWidth="1"/>
    <col min="17" max="17" width="18.140625" style="98" bestFit="1" customWidth="1"/>
    <col min="18" max="18" width="13.28515625" style="98" bestFit="1" customWidth="1"/>
    <col min="19" max="19" width="18" style="98" bestFit="1" customWidth="1"/>
    <col min="20" max="20" width="8.85546875" style="98" bestFit="1" customWidth="1"/>
    <col min="21" max="21" width="9.140625" style="98" bestFit="1" customWidth="1"/>
    <col min="22" max="22" width="17" style="98" bestFit="1" customWidth="1"/>
    <col min="23" max="24" width="11.28515625" style="98" bestFit="1" customWidth="1"/>
    <col min="25" max="25" width="10.28515625" style="98" bestFit="1" customWidth="1"/>
    <col min="26" max="27" width="14.85546875" style="98" bestFit="1" customWidth="1"/>
    <col min="28" max="28" width="17.28515625" style="98" bestFit="1" customWidth="1"/>
    <col min="29" max="16384" width="9.140625" style="98"/>
  </cols>
  <sheetData>
    <row r="1" spans="1:28" x14ac:dyDescent="0.25">
      <c r="A1" s="61" t="s">
        <v>165</v>
      </c>
      <c r="B1" s="61" t="s">
        <v>166</v>
      </c>
      <c r="C1" s="61" t="s">
        <v>167</v>
      </c>
      <c r="D1" s="61" t="s">
        <v>168</v>
      </c>
      <c r="E1" s="61" t="s">
        <v>169</v>
      </c>
      <c r="F1" s="61" t="s">
        <v>170</v>
      </c>
      <c r="G1" s="61" t="s">
        <v>88</v>
      </c>
      <c r="H1" s="61" t="s">
        <v>171</v>
      </c>
      <c r="I1" s="61" t="s">
        <v>172</v>
      </c>
      <c r="J1" s="61" t="s">
        <v>173</v>
      </c>
      <c r="K1" s="61" t="s">
        <v>174</v>
      </c>
      <c r="L1" s="61" t="s">
        <v>175</v>
      </c>
      <c r="M1" s="61" t="s">
        <v>176</v>
      </c>
      <c r="N1" s="61" t="s">
        <v>177</v>
      </c>
      <c r="O1" s="61" t="s">
        <v>178</v>
      </c>
      <c r="P1" s="61" t="s">
        <v>179</v>
      </c>
      <c r="Q1" s="61" t="s">
        <v>180</v>
      </c>
      <c r="R1" s="61" t="s">
        <v>181</v>
      </c>
      <c r="S1" s="61" t="s">
        <v>182</v>
      </c>
      <c r="T1" s="61" t="s">
        <v>183</v>
      </c>
      <c r="U1" s="61" t="s">
        <v>184</v>
      </c>
      <c r="V1" s="61" t="s">
        <v>185</v>
      </c>
      <c r="W1" s="61" t="s">
        <v>186</v>
      </c>
      <c r="X1" s="61" t="s">
        <v>187</v>
      </c>
      <c r="Y1" s="61" t="s">
        <v>188</v>
      </c>
      <c r="Z1" s="61" t="s">
        <v>189</v>
      </c>
      <c r="AA1" s="61" t="s">
        <v>190</v>
      </c>
      <c r="AB1" s="61" t="s">
        <v>191</v>
      </c>
    </row>
    <row r="2" spans="1:28" x14ac:dyDescent="0.25">
      <c r="A2" s="135" t="str">
        <f>TEXT('2019 Tad Y1 P'!B5,"mm/dd/yyyy")</f>
        <v>04/01/2019</v>
      </c>
      <c r="B2" s="136">
        <f>'2019 Tad Y1 P'!D5</f>
        <v>0.70833333333333337</v>
      </c>
      <c r="C2" s="135" t="str">
        <f>A2</f>
        <v>04/01/2019</v>
      </c>
      <c r="D2" s="136">
        <f>'2019 Tad Y1 P'!E5</f>
        <v>0.77083333333333337</v>
      </c>
      <c r="E2" s="119" t="str">
        <f>CONCATENATE('2019 Tad Y1 P'!G5," Practice")</f>
        <v>Rockies Practice</v>
      </c>
      <c r="F2" s="119"/>
      <c r="G2" s="119" t="str">
        <f>'2019 Tad Y1 P'!H5</f>
        <v>SSAP #3 - East</v>
      </c>
      <c r="H2" s="119"/>
      <c r="I2" s="119"/>
      <c r="J2" s="119"/>
      <c r="K2" s="119"/>
      <c r="L2" s="119"/>
      <c r="M2" s="119" t="str">
        <f>VLOOKUP('2019 Tad Y1 P'!G5,'2019 Tad Teams'!$C$3:$D$16,2,FALSE)</f>
        <v>9URockies2019</v>
      </c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</row>
    <row r="3" spans="1:28" x14ac:dyDescent="0.25">
      <c r="A3" s="135" t="str">
        <f>TEXT('2019 Tad Y1 P'!B6,"mm/dd/yyyy")</f>
        <v>04/01/2019</v>
      </c>
      <c r="B3" s="136">
        <f>'2019 Tad Y1 P'!D6</f>
        <v>0.70833333333333337</v>
      </c>
      <c r="C3" s="135" t="str">
        <f t="shared" ref="C3:C66" si="0">A3</f>
        <v>04/01/2019</v>
      </c>
      <c r="D3" s="136">
        <f>'2019 Tad Y1 P'!E6</f>
        <v>0.77083333333333337</v>
      </c>
      <c r="E3" s="119" t="str">
        <f>CONCATENATE('2019 Tad Y1 P'!G6," Practice")</f>
        <v>Phillies Practice</v>
      </c>
      <c r="F3" s="119"/>
      <c r="G3" s="119" t="str">
        <f>'2019 Tad Y1 P'!H6</f>
        <v>SSAP #3 - Centre</v>
      </c>
      <c r="H3" s="119"/>
      <c r="I3" s="119"/>
      <c r="J3" s="119"/>
      <c r="K3" s="119"/>
      <c r="L3" s="119"/>
      <c r="M3" s="119" t="str">
        <f>VLOOKUP('2019 Tad Y1 P'!G6,'2019 Tad Teams'!$C$3:$D$16,2,FALSE)</f>
        <v>9UPhillies2019</v>
      </c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</row>
    <row r="4" spans="1:28" x14ac:dyDescent="0.25">
      <c r="A4" s="135" t="str">
        <f>TEXT('2019 Tad Y1 P'!B7,"mm/dd/yyyy")</f>
        <v>04/01/2019</v>
      </c>
      <c r="B4" s="136">
        <f>'2019 Tad Y1 P'!D7</f>
        <v>0.70833333333333337</v>
      </c>
      <c r="C4" s="135" t="str">
        <f t="shared" si="0"/>
        <v>04/01/2019</v>
      </c>
      <c r="D4" s="136">
        <f>'2019 Tad Y1 P'!E7</f>
        <v>0.77083333333333337</v>
      </c>
      <c r="E4" s="119" t="str">
        <f>CONCATENATE('2019 Tad Y1 P'!G7," Practice")</f>
        <v>Pirates Practice</v>
      </c>
      <c r="F4" s="119"/>
      <c r="G4" s="119" t="str">
        <f>'2019 Tad Y1 P'!H7</f>
        <v>SSAP #3 - West</v>
      </c>
      <c r="H4" s="119"/>
      <c r="I4" s="119"/>
      <c r="J4" s="119"/>
      <c r="K4" s="119"/>
      <c r="L4" s="119"/>
      <c r="M4" s="119" t="str">
        <f>VLOOKUP('2019 Tad Y1 P'!G7,'2019 Tad Teams'!$C$3:$D$16,2,FALSE)</f>
        <v>9UPirates2019</v>
      </c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</row>
    <row r="5" spans="1:28" x14ac:dyDescent="0.25">
      <c r="A5" s="135" t="str">
        <f>TEXT('2019 Tad Y1 P'!B8,"mm/dd/yyyy")</f>
        <v>04/01/2019</v>
      </c>
      <c r="B5" s="136">
        <f>'2019 Tad Y1 P'!D8</f>
        <v>0.70833333333333337</v>
      </c>
      <c r="C5" s="135" t="str">
        <f t="shared" si="0"/>
        <v>04/01/2019</v>
      </c>
      <c r="D5" s="136">
        <f>'2019 Tad Y1 P'!E8</f>
        <v>0.77083333333333337</v>
      </c>
      <c r="E5" s="119" t="str">
        <f>CONCATENATE('2019 Tad Y1 P'!G8," Practice")</f>
        <v>Mets Practice</v>
      </c>
      <c r="F5" s="119"/>
      <c r="G5" s="119" t="str">
        <f>'2019 Tad Y1 P'!H8</f>
        <v>Cres Pk Mini South - East</v>
      </c>
      <c r="H5" s="119"/>
      <c r="I5" s="119"/>
      <c r="J5" s="119"/>
      <c r="K5" s="119"/>
      <c r="L5" s="119"/>
      <c r="M5" s="119" t="str">
        <f>VLOOKUP('2019 Tad Y1 P'!G8,'2019 Tad Teams'!$C$3:$D$16,2,FALSE)</f>
        <v>9UMets2019</v>
      </c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</row>
    <row r="6" spans="1:28" x14ac:dyDescent="0.25">
      <c r="A6" s="135" t="str">
        <f>TEXT('2019 Tad Y1 P'!B9,"mm/dd/yyyy")</f>
        <v>04/01/2019</v>
      </c>
      <c r="B6" s="136">
        <f>'2019 Tad Y1 P'!D9</f>
        <v>0.70833333333333337</v>
      </c>
      <c r="C6" s="135" t="str">
        <f t="shared" si="0"/>
        <v>04/01/2019</v>
      </c>
      <c r="D6" s="136">
        <f>'2019 Tad Y1 P'!E9</f>
        <v>0.77083333333333337</v>
      </c>
      <c r="E6" s="119" t="str">
        <f>CONCATENATE('2019 Tad Y1 P'!G9," Practice")</f>
        <v>Giants Practice</v>
      </c>
      <c r="F6" s="119"/>
      <c r="G6" s="119" t="str">
        <f>'2019 Tad Y1 P'!H9</f>
        <v>Cres Pk Mini South - West</v>
      </c>
      <c r="H6" s="119"/>
      <c r="I6" s="119"/>
      <c r="J6" s="119"/>
      <c r="K6" s="119"/>
      <c r="L6" s="119"/>
      <c r="M6" s="119" t="str">
        <f>VLOOKUP('2019 Tad Y1 P'!G9,'2019 Tad Teams'!$C$3:$D$16,2,FALSE)</f>
        <v>9UGiants2019</v>
      </c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</row>
    <row r="7" spans="1:28" x14ac:dyDescent="0.25">
      <c r="A7" s="135" t="str">
        <f>TEXT('2019 Tad Y1 P'!B10,"mm/dd/yyyy")</f>
        <v>04/01/2019</v>
      </c>
      <c r="B7" s="136">
        <f>'2019 Tad Y1 P'!D10</f>
        <v>0.77083333333333337</v>
      </c>
      <c r="C7" s="135" t="str">
        <f t="shared" si="0"/>
        <v>04/01/2019</v>
      </c>
      <c r="D7" s="136">
        <f>'2019 Tad Y1 P'!E10</f>
        <v>0.83333333333333337</v>
      </c>
      <c r="E7" s="119" t="str">
        <f>CONCATENATE('2019 Tad Y1 P'!G10," Practice")</f>
        <v>Nationals Practice</v>
      </c>
      <c r="F7" s="119"/>
      <c r="G7" s="119" t="str">
        <f>'2019 Tad Y1 P'!H10</f>
        <v>Cres Pk Mini South - East</v>
      </c>
      <c r="H7" s="119"/>
      <c r="I7" s="119"/>
      <c r="J7" s="119"/>
      <c r="K7" s="119"/>
      <c r="L7" s="119"/>
      <c r="M7" s="119" t="str">
        <f>VLOOKUP('2019 Tad Y1 P'!G10,'2019 Tad Teams'!$C$3:$D$16,2,FALSE)</f>
        <v>9UNationals2019</v>
      </c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</row>
    <row r="8" spans="1:28" x14ac:dyDescent="0.25">
      <c r="A8" s="135" t="str">
        <f>TEXT('2019 Tad Y1 P'!B11,"mm/dd/yyyy")</f>
        <v>04/03/2019</v>
      </c>
      <c r="B8" s="136">
        <f>'2019 Tad Y1 P'!D11</f>
        <v>0.70833333333333337</v>
      </c>
      <c r="C8" s="135" t="str">
        <f t="shared" si="0"/>
        <v>04/03/2019</v>
      </c>
      <c r="D8" s="136">
        <f>'2019 Tad Y1 P'!E11</f>
        <v>0.77083333333333337</v>
      </c>
      <c r="E8" s="119" t="str">
        <f>CONCATENATE('2019 Tad Y1 P'!G11," Practice")</f>
        <v>Giants Practice</v>
      </c>
      <c r="F8" s="119"/>
      <c r="G8" s="119" t="str">
        <f>'2019 Tad Y1 P'!H11</f>
        <v>SSAP #3 - East</v>
      </c>
      <c r="H8" s="119"/>
      <c r="I8" s="119"/>
      <c r="J8" s="119"/>
      <c r="K8" s="119"/>
      <c r="L8" s="119"/>
      <c r="M8" s="119" t="str">
        <f>VLOOKUP('2019 Tad Y1 P'!G11,'2019 Tad Teams'!$C$3:$D$16,2,FALSE)</f>
        <v>9UGiants2019</v>
      </c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</row>
    <row r="9" spans="1:28" x14ac:dyDescent="0.25">
      <c r="A9" s="135" t="str">
        <f>TEXT('2019 Tad Y1 P'!B12,"mm/dd/yyyy")</f>
        <v>04/03/2019</v>
      </c>
      <c r="B9" s="136">
        <f>'2019 Tad Y1 P'!D12</f>
        <v>0.70833333333333337</v>
      </c>
      <c r="C9" s="135" t="str">
        <f t="shared" si="0"/>
        <v>04/03/2019</v>
      </c>
      <c r="D9" s="136">
        <f>'2019 Tad Y1 P'!E12</f>
        <v>0.77083333333333337</v>
      </c>
      <c r="E9" s="119" t="str">
        <f>CONCATENATE('2019 Tad Y1 P'!G12," Practice")</f>
        <v>Nationals Practice</v>
      </c>
      <c r="F9" s="119"/>
      <c r="G9" s="119" t="str">
        <f>'2019 Tad Y1 P'!H12</f>
        <v>SSAP #3 - Centre</v>
      </c>
      <c r="H9" s="119"/>
      <c r="I9" s="119"/>
      <c r="J9" s="119"/>
      <c r="K9" s="119"/>
      <c r="L9" s="119"/>
      <c r="M9" s="119" t="str">
        <f>VLOOKUP('2019 Tad Y1 P'!G12,'2019 Tad Teams'!$C$3:$D$16,2,FALSE)</f>
        <v>9UNationals2019</v>
      </c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</row>
    <row r="10" spans="1:28" x14ac:dyDescent="0.25">
      <c r="A10" s="135" t="str">
        <f>TEXT('2019 Tad Y1 P'!B13,"mm/dd/yyyy")</f>
        <v>04/03/2019</v>
      </c>
      <c r="B10" s="136">
        <f>'2019 Tad Y1 P'!D13</f>
        <v>0.70833333333333337</v>
      </c>
      <c r="C10" s="135" t="str">
        <f t="shared" si="0"/>
        <v>04/03/2019</v>
      </c>
      <c r="D10" s="136">
        <f>'2019 Tad Y1 P'!E13</f>
        <v>0.77083333333333337</v>
      </c>
      <c r="E10" s="119" t="str">
        <f>CONCATENATE('2019 Tad Y1 P'!G13," Practice")</f>
        <v>Mets Practice</v>
      </c>
      <c r="F10" s="119"/>
      <c r="G10" s="119" t="str">
        <f>'2019 Tad Y1 P'!H13</f>
        <v>SSAP #3 - West</v>
      </c>
      <c r="H10" s="119"/>
      <c r="I10" s="119"/>
      <c r="J10" s="119"/>
      <c r="K10" s="119"/>
      <c r="L10" s="119"/>
      <c r="M10" s="119" t="str">
        <f>VLOOKUP('2019 Tad Y1 P'!G13,'2019 Tad Teams'!$C$3:$D$16,2,FALSE)</f>
        <v>9UMets2019</v>
      </c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</row>
    <row r="11" spans="1:28" x14ac:dyDescent="0.25">
      <c r="A11" s="135" t="str">
        <f>TEXT('2019 Tad Y1 P'!B14,"mm/dd/yyyy")</f>
        <v>04/03/2019</v>
      </c>
      <c r="B11" s="136">
        <f>'2019 Tad Y1 P'!D14</f>
        <v>0.70833333333333337</v>
      </c>
      <c r="C11" s="135" t="str">
        <f t="shared" si="0"/>
        <v>04/03/2019</v>
      </c>
      <c r="D11" s="136">
        <f>'2019 Tad Y1 P'!E14</f>
        <v>0.77083333333333337</v>
      </c>
      <c r="E11" s="119" t="str">
        <f>CONCATENATE('2019 Tad Y1 P'!G14," Practice")</f>
        <v>Rockies Practice</v>
      </c>
      <c r="F11" s="119"/>
      <c r="G11" s="119" t="str">
        <f>'2019 Tad Y1 P'!H14</f>
        <v>Cres Pk Mini South - East</v>
      </c>
      <c r="H11" s="119"/>
      <c r="I11" s="119"/>
      <c r="J11" s="119"/>
      <c r="K11" s="119"/>
      <c r="L11" s="119"/>
      <c r="M11" s="119" t="str">
        <f>VLOOKUP('2019 Tad Y1 P'!G14,'2019 Tad Teams'!$C$3:$D$16,2,FALSE)</f>
        <v>9URockies2019</v>
      </c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</row>
    <row r="12" spans="1:28" x14ac:dyDescent="0.25">
      <c r="A12" s="135" t="str">
        <f>TEXT('2019 Tad Y1 P'!B15,"mm/dd/yyyy")</f>
        <v>04/03/2019</v>
      </c>
      <c r="B12" s="136">
        <f>'2019 Tad Y1 P'!D15</f>
        <v>0.70833333333333337</v>
      </c>
      <c r="C12" s="135" t="str">
        <f t="shared" si="0"/>
        <v>04/03/2019</v>
      </c>
      <c r="D12" s="136">
        <f>'2019 Tad Y1 P'!E15</f>
        <v>0.77083333333333337</v>
      </c>
      <c r="E12" s="119" t="str">
        <f>CONCATENATE('2019 Tad Y1 P'!G15," Practice")</f>
        <v>Pirates Practice</v>
      </c>
      <c r="F12" s="119"/>
      <c r="G12" s="119" t="str">
        <f>'2019 Tad Y1 P'!H15</f>
        <v>Cres Pk Mini South - West</v>
      </c>
      <c r="H12" s="119"/>
      <c r="I12" s="119"/>
      <c r="J12" s="119"/>
      <c r="K12" s="119"/>
      <c r="L12" s="119"/>
      <c r="M12" s="119" t="str">
        <f>VLOOKUP('2019 Tad Y1 P'!G15,'2019 Tad Teams'!$C$3:$D$16,2,FALSE)</f>
        <v>9UPirates2019</v>
      </c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</row>
    <row r="13" spans="1:28" x14ac:dyDescent="0.25">
      <c r="A13" s="135" t="str">
        <f>TEXT('2019 Tad Y1 P'!B16,"mm/dd/yyyy")</f>
        <v>04/03/2019</v>
      </c>
      <c r="B13" s="136">
        <f>'2019 Tad Y1 P'!D16</f>
        <v>0.77083333333333337</v>
      </c>
      <c r="C13" s="135" t="str">
        <f t="shared" si="0"/>
        <v>04/03/2019</v>
      </c>
      <c r="D13" s="136">
        <f>'2019 Tad Y1 P'!E16</f>
        <v>0.83333333333333337</v>
      </c>
      <c r="E13" s="119" t="str">
        <f>CONCATENATE('2019 Tad Y1 P'!G16," Practice")</f>
        <v>Phillies Practice</v>
      </c>
      <c r="F13" s="119"/>
      <c r="G13" s="119" t="str">
        <f>'2019 Tad Y1 P'!H16</f>
        <v>Cres Pk Mini South - East</v>
      </c>
      <c r="H13" s="119"/>
      <c r="I13" s="119"/>
      <c r="J13" s="119"/>
      <c r="K13" s="119"/>
      <c r="L13" s="119"/>
      <c r="M13" s="119" t="str">
        <f>VLOOKUP('2019 Tad Y1 P'!G16,'2019 Tad Teams'!$C$3:$D$16,2,FALSE)</f>
        <v>9UPhillies2019</v>
      </c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</row>
    <row r="14" spans="1:28" x14ac:dyDescent="0.25">
      <c r="A14" s="135" t="str">
        <f>TEXT('2019 Tad Y1 P'!B17,"mm/dd/yyyy")</f>
        <v>04/06/2019</v>
      </c>
      <c r="B14" s="136">
        <f>'2019 Tad Y1 P'!D17</f>
        <v>0.58333333333333337</v>
      </c>
      <c r="C14" s="135" t="str">
        <f t="shared" si="0"/>
        <v>04/06/2019</v>
      </c>
      <c r="D14" s="136">
        <f>'2019 Tad Y1 P'!E17</f>
        <v>0.64583333333333337</v>
      </c>
      <c r="E14" s="119" t="str">
        <f>CONCATENATE('2019 Tad Y1 P'!G17," Practice")</f>
        <v>Nationals Practice</v>
      </c>
      <c r="F14" s="119"/>
      <c r="G14" s="119" t="str">
        <f>'2019 Tad Y1 P'!H17</f>
        <v>SSAP #3 - East</v>
      </c>
      <c r="H14" s="119"/>
      <c r="I14" s="119"/>
      <c r="J14" s="119"/>
      <c r="K14" s="119"/>
      <c r="L14" s="119"/>
      <c r="M14" s="119" t="str">
        <f>VLOOKUP('2019 Tad Y1 P'!G17,'2019 Tad Teams'!$C$3:$D$16,2,FALSE)</f>
        <v>9UNationals2019</v>
      </c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</row>
    <row r="15" spans="1:28" x14ac:dyDescent="0.25">
      <c r="A15" s="135" t="str">
        <f>TEXT('2019 Tad Y1 P'!B18,"mm/dd/yyyy")</f>
        <v>04/06/2019</v>
      </c>
      <c r="B15" s="136">
        <f>'2019 Tad Y1 P'!D18</f>
        <v>0.58333333333333337</v>
      </c>
      <c r="C15" s="135" t="str">
        <f t="shared" si="0"/>
        <v>04/06/2019</v>
      </c>
      <c r="D15" s="136">
        <f>'2019 Tad Y1 P'!E18</f>
        <v>0.64583333333333337</v>
      </c>
      <c r="E15" s="119" t="str">
        <f>CONCATENATE('2019 Tad Y1 P'!G18," Practice")</f>
        <v>Giants Practice</v>
      </c>
      <c r="F15" s="119"/>
      <c r="G15" s="119" t="str">
        <f>'2019 Tad Y1 P'!H18</f>
        <v>SSAP #3 - West</v>
      </c>
      <c r="H15" s="119"/>
      <c r="I15" s="119"/>
      <c r="J15" s="119"/>
      <c r="K15" s="119"/>
      <c r="L15" s="119"/>
      <c r="M15" s="119" t="str">
        <f>VLOOKUP('2019 Tad Y1 P'!G18,'2019 Tad Teams'!$C$3:$D$16,2,FALSE)</f>
        <v>9UGiants2019</v>
      </c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</row>
    <row r="16" spans="1:28" x14ac:dyDescent="0.25">
      <c r="A16" s="135" t="str">
        <f>TEXT('2019 Tad Y1 P'!B19,"mm/dd/yyyy")</f>
        <v>04/06/2019</v>
      </c>
      <c r="B16" s="136">
        <f>'2019 Tad Y1 P'!D19</f>
        <v>0.64583333333333337</v>
      </c>
      <c r="C16" s="135" t="str">
        <f t="shared" si="0"/>
        <v>04/06/2019</v>
      </c>
      <c r="D16" s="136">
        <f>'2019 Tad Y1 P'!E19</f>
        <v>0.70833333333333337</v>
      </c>
      <c r="E16" s="119" t="str">
        <f>CONCATENATE('2019 Tad Y1 P'!G19," Practice")</f>
        <v>Mets Practice</v>
      </c>
      <c r="F16" s="119"/>
      <c r="G16" s="119" t="str">
        <f>'2019 Tad Y1 P'!H19</f>
        <v>SSAP #3 - East</v>
      </c>
      <c r="H16" s="119"/>
      <c r="I16" s="119"/>
      <c r="J16" s="119"/>
      <c r="K16" s="119"/>
      <c r="L16" s="119"/>
      <c r="M16" s="119" t="str">
        <f>VLOOKUP('2019 Tad Y1 P'!G19,'2019 Tad Teams'!$C$3:$D$16,2,FALSE)</f>
        <v>9UMets2019</v>
      </c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</row>
    <row r="17" spans="1:28" x14ac:dyDescent="0.25">
      <c r="A17" s="135" t="str">
        <f>TEXT('2019 Tad Y1 P'!B20,"mm/dd/yyyy")</f>
        <v>04/06/2019</v>
      </c>
      <c r="B17" s="136">
        <f>'2019 Tad Y1 P'!D20</f>
        <v>0.64583333333333337</v>
      </c>
      <c r="C17" s="135" t="str">
        <f t="shared" si="0"/>
        <v>04/06/2019</v>
      </c>
      <c r="D17" s="136">
        <f>'2019 Tad Y1 P'!E20</f>
        <v>0.70833333333333337</v>
      </c>
      <c r="E17" s="119" t="str">
        <f>CONCATENATE('2019 Tad Y1 P'!G20," Practice")</f>
        <v>Pirates Practice</v>
      </c>
      <c r="F17" s="119"/>
      <c r="G17" s="119" t="str">
        <f>'2019 Tad Y1 P'!H20</f>
        <v>SSAP #3 - West</v>
      </c>
      <c r="H17" s="119"/>
      <c r="I17" s="119"/>
      <c r="J17" s="119"/>
      <c r="K17" s="119"/>
      <c r="L17" s="119"/>
      <c r="M17" s="119" t="str">
        <f>VLOOKUP('2019 Tad Y1 P'!G20,'2019 Tad Teams'!$C$3:$D$16,2,FALSE)</f>
        <v>9UPirates2019</v>
      </c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</row>
    <row r="18" spans="1:28" x14ac:dyDescent="0.25">
      <c r="A18" s="135" t="str">
        <f>TEXT('2019 Tad Y1 P'!B21,"mm/dd/yyyy")</f>
        <v>04/06/2019</v>
      </c>
      <c r="B18" s="136">
        <f>'2019 Tad Y1 P'!D21</f>
        <v>0.70833333333333337</v>
      </c>
      <c r="C18" s="135" t="str">
        <f t="shared" si="0"/>
        <v>04/06/2019</v>
      </c>
      <c r="D18" s="136">
        <f>'2019 Tad Y1 P'!E21</f>
        <v>0.77083333333333337</v>
      </c>
      <c r="E18" s="119" t="str">
        <f>CONCATENATE('2019 Tad Y1 P'!G21," Practice")</f>
        <v>Phillies Practice</v>
      </c>
      <c r="F18" s="119"/>
      <c r="G18" s="119" t="str">
        <f>'2019 Tad Y1 P'!H21</f>
        <v>SSAP #3 - East</v>
      </c>
      <c r="H18" s="119"/>
      <c r="I18" s="119"/>
      <c r="J18" s="119"/>
      <c r="K18" s="119"/>
      <c r="L18" s="119"/>
      <c r="M18" s="119" t="str">
        <f>VLOOKUP('2019 Tad Y1 P'!G21,'2019 Tad Teams'!$C$3:$D$16,2,FALSE)</f>
        <v>9UPhillies2019</v>
      </c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</row>
    <row r="19" spans="1:28" x14ac:dyDescent="0.25">
      <c r="A19" s="135" t="str">
        <f>TEXT('2019 Tad Y1 P'!B22,"mm/dd/yyyy")</f>
        <v>04/06/2019</v>
      </c>
      <c r="B19" s="136">
        <f>'2019 Tad Y1 P'!D22</f>
        <v>0.70833333333333337</v>
      </c>
      <c r="C19" s="135" t="str">
        <f t="shared" si="0"/>
        <v>04/06/2019</v>
      </c>
      <c r="D19" s="136">
        <f>'2019 Tad Y1 P'!E22</f>
        <v>0.77083333333333337</v>
      </c>
      <c r="E19" s="119" t="str">
        <f>CONCATENATE('2019 Tad Y1 P'!G22," Practice")</f>
        <v>Rockies Practice</v>
      </c>
      <c r="F19" s="119"/>
      <c r="G19" s="119" t="str">
        <f>'2019 Tad Y1 P'!H22</f>
        <v>SSAP #3 - West</v>
      </c>
      <c r="H19" s="119"/>
      <c r="I19" s="119"/>
      <c r="J19" s="119"/>
      <c r="K19" s="119"/>
      <c r="L19" s="119"/>
      <c r="M19" s="119" t="str">
        <f>VLOOKUP('2019 Tad Y1 P'!G22,'2019 Tad Teams'!$C$3:$D$16,2,FALSE)</f>
        <v>9URockies2019</v>
      </c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</row>
    <row r="20" spans="1:28" x14ac:dyDescent="0.25">
      <c r="A20" s="135" t="str">
        <f>TEXT('2019 Tad Y1 P'!B23,"mm/dd/yyyy")</f>
        <v>04/08/2019</v>
      </c>
      <c r="B20" s="136">
        <f>'2019 Tad Y1 P'!D23</f>
        <v>0.70833333333333337</v>
      </c>
      <c r="C20" s="135" t="str">
        <f t="shared" si="0"/>
        <v>04/08/2019</v>
      </c>
      <c r="D20" s="136">
        <f>'2019 Tad Y1 P'!E23</f>
        <v>0.77083333333333337</v>
      </c>
      <c r="E20" s="119" t="str">
        <f>CONCATENATE('2019 Tad Y1 P'!G23," Practice")</f>
        <v>Pirates Practice</v>
      </c>
      <c r="F20" s="119"/>
      <c r="G20" s="119" t="str">
        <f>'2019 Tad Y1 P'!H23</f>
        <v>Cent. Oval - SE</v>
      </c>
      <c r="H20" s="119"/>
      <c r="I20" s="119"/>
      <c r="J20" s="119"/>
      <c r="K20" s="119"/>
      <c r="L20" s="119"/>
      <c r="M20" s="119" t="str">
        <f>VLOOKUP('2019 Tad Y1 P'!G23,'2019 Tad Teams'!$C$3:$D$16,2,FALSE)</f>
        <v>9UPirates2019</v>
      </c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</row>
    <row r="21" spans="1:28" x14ac:dyDescent="0.25">
      <c r="A21" s="135" t="str">
        <f>TEXT('2019 Tad Y1 P'!B24,"mm/dd/yyyy")</f>
        <v>04/08/2019</v>
      </c>
      <c r="B21" s="136">
        <f>'2019 Tad Y1 P'!D24</f>
        <v>0.70833333333333337</v>
      </c>
      <c r="C21" s="135" t="str">
        <f t="shared" si="0"/>
        <v>04/08/2019</v>
      </c>
      <c r="D21" s="136">
        <f>'2019 Tad Y1 P'!E24</f>
        <v>0.77083333333333337</v>
      </c>
      <c r="E21" s="119" t="str">
        <f>CONCATENATE('2019 Tad Y1 P'!G24," Practice")</f>
        <v>Nationals Practice</v>
      </c>
      <c r="F21" s="119"/>
      <c r="G21" s="119" t="str">
        <f>'2019 Tad Y1 P'!H24</f>
        <v>Cent. Oval - SW</v>
      </c>
      <c r="H21" s="119"/>
      <c r="I21" s="119"/>
      <c r="J21" s="119"/>
      <c r="K21" s="119"/>
      <c r="L21" s="119"/>
      <c r="M21" s="119" t="str">
        <f>VLOOKUP('2019 Tad Y1 P'!G24,'2019 Tad Teams'!$C$3:$D$16,2,FALSE)</f>
        <v>9UNationals2019</v>
      </c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</row>
    <row r="22" spans="1:28" x14ac:dyDescent="0.25">
      <c r="A22" s="135" t="str">
        <f>TEXT('2019 Tad Y1 P'!B25,"mm/dd/yyyy")</f>
        <v>04/08/2019</v>
      </c>
      <c r="B22" s="136">
        <f>'2019 Tad Y1 P'!D25</f>
        <v>0.70833333333333337</v>
      </c>
      <c r="C22" s="135" t="str">
        <f t="shared" si="0"/>
        <v>04/08/2019</v>
      </c>
      <c r="D22" s="136">
        <f>'2019 Tad Y1 P'!E25</f>
        <v>0.77083333333333337</v>
      </c>
      <c r="E22" s="119" t="str">
        <f>CONCATENATE('2019 Tad Y1 P'!G25," Practice")</f>
        <v>Mets Practice</v>
      </c>
      <c r="F22" s="119"/>
      <c r="G22" s="119" t="str">
        <f>'2019 Tad Y1 P'!H25</f>
        <v>Cent. Oval - NW</v>
      </c>
      <c r="H22" s="119"/>
      <c r="I22" s="119"/>
      <c r="J22" s="119"/>
      <c r="K22" s="119"/>
      <c r="L22" s="119"/>
      <c r="M22" s="119" t="str">
        <f>VLOOKUP('2019 Tad Y1 P'!G25,'2019 Tad Teams'!$C$3:$D$16,2,FALSE)</f>
        <v>9UMets2019</v>
      </c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</row>
    <row r="23" spans="1:28" x14ac:dyDescent="0.25">
      <c r="A23" s="135" t="str">
        <f>TEXT('2019 Tad Y1 P'!B26,"mm/dd/yyyy")</f>
        <v>04/08/2019</v>
      </c>
      <c r="B23" s="136">
        <f>'2019 Tad Y1 P'!D26</f>
        <v>0.70833333333333337</v>
      </c>
      <c r="C23" s="135" t="str">
        <f t="shared" si="0"/>
        <v>04/08/2019</v>
      </c>
      <c r="D23" s="136">
        <f>'2019 Tad Y1 P'!E26</f>
        <v>0.77083333333333337</v>
      </c>
      <c r="E23" s="119" t="str">
        <f>CONCATENATE('2019 Tad Y1 P'!G26," Practice")</f>
        <v>Phillies Practice</v>
      </c>
      <c r="F23" s="119"/>
      <c r="G23" s="119" t="str">
        <f>'2019 Tad Y1 P'!H26</f>
        <v>Cent. Oval - NE</v>
      </c>
      <c r="H23" s="119"/>
      <c r="I23" s="119"/>
      <c r="J23" s="119"/>
      <c r="K23" s="119"/>
      <c r="L23" s="119"/>
      <c r="M23" s="119" t="str">
        <f>VLOOKUP('2019 Tad Y1 P'!G26,'2019 Tad Teams'!$C$3:$D$16,2,FALSE)</f>
        <v>9UPhillies2019</v>
      </c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</row>
    <row r="24" spans="1:28" x14ac:dyDescent="0.25">
      <c r="A24" s="135" t="str">
        <f>TEXT('2019 Tad Y1 P'!B27,"mm/dd/yyyy")</f>
        <v>04/08/2019</v>
      </c>
      <c r="B24" s="136">
        <f>'2019 Tad Y1 P'!D27</f>
        <v>0.77083333333333337</v>
      </c>
      <c r="C24" s="135" t="str">
        <f t="shared" si="0"/>
        <v>04/08/2019</v>
      </c>
      <c r="D24" s="136">
        <f>'2019 Tad Y1 P'!E27</f>
        <v>0.83333333333333337</v>
      </c>
      <c r="E24" s="119" t="str">
        <f>CONCATENATE('2019 Tad Y1 P'!G27," Practice")</f>
        <v>Giants Practice</v>
      </c>
      <c r="F24" s="119"/>
      <c r="G24" s="119" t="str">
        <f>'2019 Tad Y1 P'!H27</f>
        <v>Cent. Oval - SE</v>
      </c>
      <c r="H24" s="119"/>
      <c r="I24" s="119"/>
      <c r="J24" s="119"/>
      <c r="K24" s="119"/>
      <c r="L24" s="119"/>
      <c r="M24" s="119" t="str">
        <f>VLOOKUP('2019 Tad Y1 P'!G27,'2019 Tad Teams'!$C$3:$D$16,2,FALSE)</f>
        <v>9UGiants2019</v>
      </c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</row>
    <row r="25" spans="1:28" x14ac:dyDescent="0.25">
      <c r="A25" s="135" t="str">
        <f>TEXT('2019 Tad Y1 P'!B28,"mm/dd/yyyy")</f>
        <v>04/08/2019</v>
      </c>
      <c r="B25" s="136">
        <f>'2019 Tad Y1 P'!D28</f>
        <v>0.77083333333333337</v>
      </c>
      <c r="C25" s="135" t="str">
        <f t="shared" si="0"/>
        <v>04/08/2019</v>
      </c>
      <c r="D25" s="136">
        <f>'2019 Tad Y1 P'!E28</f>
        <v>0.83333333333333337</v>
      </c>
      <c r="E25" s="119" t="str">
        <f>CONCATENATE('2019 Tad Y1 P'!G28," Practice")</f>
        <v>Rockies Practice</v>
      </c>
      <c r="F25" s="119"/>
      <c r="G25" s="119" t="str">
        <f>'2019 Tad Y1 P'!H28</f>
        <v>Cent. Oval - SW</v>
      </c>
      <c r="H25" s="119"/>
      <c r="I25" s="119"/>
      <c r="J25" s="119"/>
      <c r="K25" s="119"/>
      <c r="L25" s="119"/>
      <c r="M25" s="119" t="str">
        <f>VLOOKUP('2019 Tad Y1 P'!G28,'2019 Tad Teams'!$C$3:$D$16,2,FALSE)</f>
        <v>9URockies2019</v>
      </c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</row>
    <row r="26" spans="1:28" x14ac:dyDescent="0.25">
      <c r="A26" s="135" t="str">
        <f>TEXT('2019 Tad Y1 P'!B29,"mm/dd/yyyy")</f>
        <v>04/10/2019</v>
      </c>
      <c r="B26" s="136">
        <f>'2019 Tad Y1 P'!D29</f>
        <v>0.70833333333333337</v>
      </c>
      <c r="C26" s="135" t="str">
        <f t="shared" si="0"/>
        <v>04/10/2019</v>
      </c>
      <c r="D26" s="136">
        <f>'2019 Tad Y1 P'!E29</f>
        <v>0.77083333333333337</v>
      </c>
      <c r="E26" s="119" t="str">
        <f>CONCATENATE('2019 Tad Y1 P'!G29," Practice")</f>
        <v>Giants Practice</v>
      </c>
      <c r="F26" s="119"/>
      <c r="G26" s="119" t="str">
        <f>'2019 Tad Y1 P'!H29</f>
        <v>Cent. Oval - SE</v>
      </c>
      <c r="H26" s="119"/>
      <c r="I26" s="119"/>
      <c r="J26" s="119"/>
      <c r="K26" s="119"/>
      <c r="L26" s="119"/>
      <c r="M26" s="119" t="str">
        <f>VLOOKUP('2019 Tad Y1 P'!G29,'2019 Tad Teams'!$C$3:$D$16,2,FALSE)</f>
        <v>9UGiants2019</v>
      </c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</row>
    <row r="27" spans="1:28" x14ac:dyDescent="0.25">
      <c r="A27" s="135" t="str">
        <f>TEXT('2019 Tad Y1 P'!B30,"mm/dd/yyyy")</f>
        <v>04/10/2019</v>
      </c>
      <c r="B27" s="136">
        <f>'2019 Tad Y1 P'!D30</f>
        <v>0.70833333333333337</v>
      </c>
      <c r="C27" s="135" t="str">
        <f t="shared" si="0"/>
        <v>04/10/2019</v>
      </c>
      <c r="D27" s="136">
        <f>'2019 Tad Y1 P'!E30</f>
        <v>0.77083333333333337</v>
      </c>
      <c r="E27" s="119" t="str">
        <f>CONCATENATE('2019 Tad Y1 P'!G30," Practice")</f>
        <v>Rockies Practice</v>
      </c>
      <c r="F27" s="119"/>
      <c r="G27" s="119" t="str">
        <f>'2019 Tad Y1 P'!H30</f>
        <v>Cent. Oval - SW</v>
      </c>
      <c r="H27" s="119"/>
      <c r="I27" s="119"/>
      <c r="J27" s="119"/>
      <c r="K27" s="119"/>
      <c r="L27" s="119"/>
      <c r="M27" s="119" t="str">
        <f>VLOOKUP('2019 Tad Y1 P'!G30,'2019 Tad Teams'!$C$3:$D$16,2,FALSE)</f>
        <v>9URockies2019</v>
      </c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</row>
    <row r="28" spans="1:28" x14ac:dyDescent="0.25">
      <c r="A28" s="135" t="str">
        <f>TEXT('2019 Tad Y1 P'!B31,"mm/dd/yyyy")</f>
        <v>04/10/2019</v>
      </c>
      <c r="B28" s="136">
        <f>'2019 Tad Y1 P'!D31</f>
        <v>0.70833333333333337</v>
      </c>
      <c r="C28" s="135" t="str">
        <f t="shared" si="0"/>
        <v>04/10/2019</v>
      </c>
      <c r="D28" s="136">
        <f>'2019 Tad Y1 P'!E31</f>
        <v>0.77083333333333337</v>
      </c>
      <c r="E28" s="119" t="str">
        <f>CONCATENATE('2019 Tad Y1 P'!G31," Practice")</f>
        <v>Phillies Practice</v>
      </c>
      <c r="F28" s="119"/>
      <c r="G28" s="119" t="str">
        <f>'2019 Tad Y1 P'!H31</f>
        <v>Cent. Oval - NW</v>
      </c>
      <c r="H28" s="119"/>
      <c r="I28" s="119"/>
      <c r="J28" s="119"/>
      <c r="K28" s="119"/>
      <c r="L28" s="119"/>
      <c r="M28" s="119" t="str">
        <f>VLOOKUP('2019 Tad Y1 P'!G31,'2019 Tad Teams'!$C$3:$D$16,2,FALSE)</f>
        <v>9UPhillies2019</v>
      </c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</row>
    <row r="29" spans="1:28" x14ac:dyDescent="0.25">
      <c r="A29" s="135" t="str">
        <f>TEXT('2019 Tad Y1 P'!B32,"mm/dd/yyyy")</f>
        <v>04/10/2019</v>
      </c>
      <c r="B29" s="136">
        <f>'2019 Tad Y1 P'!D32</f>
        <v>0.70833333333333337</v>
      </c>
      <c r="C29" s="135" t="str">
        <f t="shared" si="0"/>
        <v>04/10/2019</v>
      </c>
      <c r="D29" s="136">
        <f>'2019 Tad Y1 P'!E32</f>
        <v>0.77083333333333337</v>
      </c>
      <c r="E29" s="119" t="str">
        <f>CONCATENATE('2019 Tad Y1 P'!G32," Practice")</f>
        <v>Pirates Practice</v>
      </c>
      <c r="F29" s="119"/>
      <c r="G29" s="119" t="str">
        <f>'2019 Tad Y1 P'!H32</f>
        <v>Cent. Oval - NE</v>
      </c>
      <c r="H29" s="119"/>
      <c r="I29" s="119"/>
      <c r="J29" s="119"/>
      <c r="K29" s="119"/>
      <c r="L29" s="119"/>
      <c r="M29" s="119" t="str">
        <f>VLOOKUP('2019 Tad Y1 P'!G32,'2019 Tad Teams'!$C$3:$D$16,2,FALSE)</f>
        <v>9UPirates2019</v>
      </c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</row>
    <row r="30" spans="1:28" x14ac:dyDescent="0.25">
      <c r="A30" s="135" t="str">
        <f>TEXT('2019 Tad Y1 P'!B33,"mm/dd/yyyy")</f>
        <v>04/10/2019</v>
      </c>
      <c r="B30" s="136">
        <f>'2019 Tad Y1 P'!D33</f>
        <v>0.77083333333333337</v>
      </c>
      <c r="C30" s="135" t="str">
        <f t="shared" si="0"/>
        <v>04/10/2019</v>
      </c>
      <c r="D30" s="136">
        <f>'2019 Tad Y1 P'!E33</f>
        <v>0.83333333333333337</v>
      </c>
      <c r="E30" s="119" t="str">
        <f>CONCATENATE('2019 Tad Y1 P'!G33," Practice")</f>
        <v>Mets Practice</v>
      </c>
      <c r="F30" s="119"/>
      <c r="G30" s="119" t="str">
        <f>'2019 Tad Y1 P'!H33</f>
        <v>Cent. Oval - SE</v>
      </c>
      <c r="H30" s="119"/>
      <c r="I30" s="119"/>
      <c r="J30" s="119"/>
      <c r="K30" s="119"/>
      <c r="L30" s="119"/>
      <c r="M30" s="119" t="str">
        <f>VLOOKUP('2019 Tad Y1 P'!G33,'2019 Tad Teams'!$C$3:$D$16,2,FALSE)</f>
        <v>9UMets2019</v>
      </c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</row>
    <row r="31" spans="1:28" x14ac:dyDescent="0.25">
      <c r="A31" s="135" t="str">
        <f>TEXT('2019 Tad Y1 P'!B34,"mm/dd/yyyy")</f>
        <v>04/10/2019</v>
      </c>
      <c r="B31" s="136">
        <f>'2019 Tad Y1 P'!D34</f>
        <v>0.77083333333333337</v>
      </c>
      <c r="C31" s="135" t="str">
        <f t="shared" si="0"/>
        <v>04/10/2019</v>
      </c>
      <c r="D31" s="136">
        <f>'2019 Tad Y1 P'!E34</f>
        <v>0.83333333333333337</v>
      </c>
      <c r="E31" s="119" t="str">
        <f>CONCATENATE('2019 Tad Y1 P'!G34," Practice")</f>
        <v>Nationals Practice</v>
      </c>
      <c r="F31" s="119"/>
      <c r="G31" s="119" t="str">
        <f>'2019 Tad Y1 P'!H34</f>
        <v>Cent. Oval - SW</v>
      </c>
      <c r="H31" s="119"/>
      <c r="I31" s="119"/>
      <c r="J31" s="119"/>
      <c r="K31" s="119"/>
      <c r="L31" s="119"/>
      <c r="M31" s="119" t="str">
        <f>VLOOKUP('2019 Tad Y1 P'!G34,'2019 Tad Teams'!$C$3:$D$16,2,FALSE)</f>
        <v>9UNationals2019</v>
      </c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</row>
    <row r="32" spans="1:28" x14ac:dyDescent="0.25">
      <c r="A32" s="135" t="str">
        <f>TEXT('2019 Tad Y1 P'!B35,"mm/dd/yyyy")</f>
        <v>04/15/2019</v>
      </c>
      <c r="B32" s="136">
        <f>'2019 Tad Y1 P'!D35</f>
        <v>0.70833333333333337</v>
      </c>
      <c r="C32" s="135" t="str">
        <f t="shared" si="0"/>
        <v>04/15/2019</v>
      </c>
      <c r="D32" s="136">
        <f>'2019 Tad Y1 P'!E35</f>
        <v>0.77083333333333337</v>
      </c>
      <c r="E32" s="119" t="str">
        <f>CONCATENATE('2019 Tad Y1 P'!G35," Practice")</f>
        <v>Rockies Practice</v>
      </c>
      <c r="F32" s="119"/>
      <c r="G32" s="119" t="str">
        <f>'2019 Tad Y1 P'!H35</f>
        <v>Cent. Oval - SE</v>
      </c>
      <c r="H32" s="119"/>
      <c r="I32" s="119"/>
      <c r="J32" s="119"/>
      <c r="K32" s="119"/>
      <c r="L32" s="119"/>
      <c r="M32" s="119" t="str">
        <f>VLOOKUP('2019 Tad Y1 P'!G35,'2019 Tad Teams'!$C$3:$D$16,2,FALSE)</f>
        <v>9URockies2019</v>
      </c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</row>
    <row r="33" spans="1:28" x14ac:dyDescent="0.25">
      <c r="A33" s="135" t="str">
        <f>TEXT('2019 Tad Y1 P'!B36,"mm/dd/yyyy")</f>
        <v>04/15/2019</v>
      </c>
      <c r="B33" s="136">
        <f>'2019 Tad Y1 P'!D36</f>
        <v>0.70833333333333337</v>
      </c>
      <c r="C33" s="135" t="str">
        <f t="shared" si="0"/>
        <v>04/15/2019</v>
      </c>
      <c r="D33" s="136">
        <f>'2019 Tad Y1 P'!E36</f>
        <v>0.77083333333333337</v>
      </c>
      <c r="E33" s="119" t="str">
        <f>CONCATENATE('2019 Tad Y1 P'!G36," Practice")</f>
        <v>Giants Practice</v>
      </c>
      <c r="F33" s="119"/>
      <c r="G33" s="119" t="str">
        <f>'2019 Tad Y1 P'!H36</f>
        <v>Cent. Oval - SW</v>
      </c>
      <c r="H33" s="119"/>
      <c r="I33" s="119"/>
      <c r="J33" s="119"/>
      <c r="K33" s="119"/>
      <c r="L33" s="119"/>
      <c r="M33" s="119" t="str">
        <f>VLOOKUP('2019 Tad Y1 P'!G36,'2019 Tad Teams'!$C$3:$D$16,2,FALSE)</f>
        <v>9UGiants2019</v>
      </c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</row>
    <row r="34" spans="1:28" x14ac:dyDescent="0.25">
      <c r="A34" s="135" t="str">
        <f>TEXT('2019 Tad Y1 P'!B37,"mm/dd/yyyy")</f>
        <v>04/15/2019</v>
      </c>
      <c r="B34" s="136">
        <f>'2019 Tad Y1 P'!D37</f>
        <v>0.70833333333333337</v>
      </c>
      <c r="C34" s="135" t="str">
        <f t="shared" si="0"/>
        <v>04/15/2019</v>
      </c>
      <c r="D34" s="136">
        <f>'2019 Tad Y1 P'!E37</f>
        <v>0.77083333333333337</v>
      </c>
      <c r="E34" s="119" t="str">
        <f>CONCATENATE('2019 Tad Y1 P'!G37," Practice")</f>
        <v>Nationals Practice</v>
      </c>
      <c r="F34" s="119"/>
      <c r="G34" s="119" t="str">
        <f>'2019 Tad Y1 P'!H37</f>
        <v>Cent. Oval - NW</v>
      </c>
      <c r="H34" s="119"/>
      <c r="I34" s="119"/>
      <c r="J34" s="119"/>
      <c r="K34" s="119"/>
      <c r="L34" s="119"/>
      <c r="M34" s="119" t="str">
        <f>VLOOKUP('2019 Tad Y1 P'!G37,'2019 Tad Teams'!$C$3:$D$16,2,FALSE)</f>
        <v>9UNationals2019</v>
      </c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</row>
    <row r="35" spans="1:28" x14ac:dyDescent="0.25">
      <c r="A35" s="135" t="str">
        <f>TEXT('2019 Tad Y1 P'!B38,"mm/dd/yyyy")</f>
        <v>04/15/2019</v>
      </c>
      <c r="B35" s="136">
        <f>'2019 Tad Y1 P'!D38</f>
        <v>0.70833333333333337</v>
      </c>
      <c r="C35" s="135" t="str">
        <f t="shared" si="0"/>
        <v>04/15/2019</v>
      </c>
      <c r="D35" s="136">
        <f>'2019 Tad Y1 P'!E38</f>
        <v>0.77083333333333337</v>
      </c>
      <c r="E35" s="119" t="str">
        <f>CONCATENATE('2019 Tad Y1 P'!G38," Practice")</f>
        <v>Pirates Practice</v>
      </c>
      <c r="F35" s="119"/>
      <c r="G35" s="119" t="str">
        <f>'2019 Tad Y1 P'!H38</f>
        <v>Cent. Oval - NE</v>
      </c>
      <c r="H35" s="119"/>
      <c r="I35" s="119"/>
      <c r="J35" s="119"/>
      <c r="K35" s="119"/>
      <c r="L35" s="119"/>
      <c r="M35" s="119" t="str">
        <f>VLOOKUP('2019 Tad Y1 P'!G38,'2019 Tad Teams'!$C$3:$D$16,2,FALSE)</f>
        <v>9UPirates2019</v>
      </c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</row>
    <row r="36" spans="1:28" x14ac:dyDescent="0.25">
      <c r="A36" s="135" t="str">
        <f>TEXT('2019 Tad Y1 P'!B39,"mm/dd/yyyy")</f>
        <v>04/15/2019</v>
      </c>
      <c r="B36" s="136">
        <f>'2019 Tad Y1 P'!D39</f>
        <v>0.77083333333333337</v>
      </c>
      <c r="C36" s="135" t="str">
        <f t="shared" si="0"/>
        <v>04/15/2019</v>
      </c>
      <c r="D36" s="136">
        <f>'2019 Tad Y1 P'!E39</f>
        <v>0.83333333333333337</v>
      </c>
      <c r="E36" s="119" t="str">
        <f>CONCATENATE('2019 Tad Y1 P'!G39," Practice")</f>
        <v>Phillies Practice</v>
      </c>
      <c r="F36" s="119"/>
      <c r="G36" s="119" t="str">
        <f>'2019 Tad Y1 P'!H39</f>
        <v>Cent. Oval - SE</v>
      </c>
      <c r="H36" s="119"/>
      <c r="I36" s="119"/>
      <c r="J36" s="119"/>
      <c r="K36" s="119"/>
      <c r="L36" s="119"/>
      <c r="M36" s="119" t="str">
        <f>VLOOKUP('2019 Tad Y1 P'!G39,'2019 Tad Teams'!$C$3:$D$16,2,FALSE)</f>
        <v>9UPhillies2019</v>
      </c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</row>
    <row r="37" spans="1:28" x14ac:dyDescent="0.25">
      <c r="A37" s="135" t="str">
        <f>TEXT('2019 Tad Y1 P'!B40,"mm/dd/yyyy")</f>
        <v>04/15/2019</v>
      </c>
      <c r="B37" s="136">
        <f>'2019 Tad Y1 P'!D40</f>
        <v>0.77083333333333337</v>
      </c>
      <c r="C37" s="135" t="str">
        <f t="shared" si="0"/>
        <v>04/15/2019</v>
      </c>
      <c r="D37" s="136">
        <f>'2019 Tad Y1 P'!E40</f>
        <v>0.83333333333333337</v>
      </c>
      <c r="E37" s="119" t="str">
        <f>CONCATENATE('2019 Tad Y1 P'!G40," Practice")</f>
        <v>Mets Practice</v>
      </c>
      <c r="F37" s="119"/>
      <c r="G37" s="119" t="str">
        <f>'2019 Tad Y1 P'!H40</f>
        <v>Cent. Oval - SW</v>
      </c>
      <c r="H37" s="119"/>
      <c r="I37" s="119"/>
      <c r="J37" s="119"/>
      <c r="K37" s="119"/>
      <c r="L37" s="119"/>
      <c r="M37" s="119" t="str">
        <f>VLOOKUP('2019 Tad Y1 P'!G40,'2019 Tad Teams'!$C$3:$D$16,2,FALSE)</f>
        <v>9UMets2019</v>
      </c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</row>
    <row r="38" spans="1:28" x14ac:dyDescent="0.25">
      <c r="A38" s="135" t="str">
        <f>TEXT('2019 Tad Y1 P'!B41,"mm/dd/yyyy")</f>
        <v>04/29/2019</v>
      </c>
      <c r="B38" s="136">
        <f>'2019 Tad Y1 P'!D41</f>
        <v>0.70833333333333337</v>
      </c>
      <c r="C38" s="135" t="str">
        <f t="shared" si="0"/>
        <v>04/29/2019</v>
      </c>
      <c r="D38" s="136">
        <f>'2019 Tad Y1 P'!E41</f>
        <v>0.77083333333333337</v>
      </c>
      <c r="E38" s="119" t="str">
        <f>CONCATENATE('2019 Tad Y1 P'!G41," Practice")</f>
        <v>Mets Practice</v>
      </c>
      <c r="F38" s="119"/>
      <c r="G38" s="119" t="str">
        <f>'2019 Tad Y1 P'!H41</f>
        <v>Cent. Oval - SE</v>
      </c>
      <c r="H38" s="119"/>
      <c r="I38" s="119"/>
      <c r="J38" s="119"/>
      <c r="K38" s="119"/>
      <c r="L38" s="119"/>
      <c r="M38" s="119" t="str">
        <f>VLOOKUP('2019 Tad Y1 P'!G41,'2019 Tad Teams'!$C$3:$D$16,2,FALSE)</f>
        <v>9UMets2019</v>
      </c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</row>
    <row r="39" spans="1:28" x14ac:dyDescent="0.25">
      <c r="A39" s="135" t="str">
        <f>TEXT('2019 Tad Y1 P'!B42,"mm/dd/yyyy")</f>
        <v>04/29/2019</v>
      </c>
      <c r="B39" s="136">
        <f>'2019 Tad Y1 P'!D42</f>
        <v>0.70833333333333337</v>
      </c>
      <c r="C39" s="135" t="str">
        <f t="shared" si="0"/>
        <v>04/29/2019</v>
      </c>
      <c r="D39" s="136">
        <f>'2019 Tad Y1 P'!E42</f>
        <v>0.77083333333333337</v>
      </c>
      <c r="E39" s="119" t="str">
        <f>CONCATENATE('2019 Tad Y1 P'!G42," Practice")</f>
        <v>Giants Practice</v>
      </c>
      <c r="F39" s="119"/>
      <c r="G39" s="119" t="str">
        <f>'2019 Tad Y1 P'!H42</f>
        <v>Cent. Oval - SW</v>
      </c>
      <c r="H39" s="119"/>
      <c r="I39" s="119"/>
      <c r="J39" s="119"/>
      <c r="K39" s="119"/>
      <c r="L39" s="119"/>
      <c r="M39" s="119" t="str">
        <f>VLOOKUP('2019 Tad Y1 P'!G42,'2019 Tad Teams'!$C$3:$D$16,2,FALSE)</f>
        <v>9UGiants2019</v>
      </c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</row>
    <row r="40" spans="1:28" x14ac:dyDescent="0.25">
      <c r="A40" s="135" t="str">
        <f>TEXT('2019 Tad Y1 P'!B43,"mm/dd/yyyy")</f>
        <v>04/29/2019</v>
      </c>
      <c r="B40" s="136">
        <f>'2019 Tad Y1 P'!D43</f>
        <v>0.70833333333333337</v>
      </c>
      <c r="C40" s="135" t="str">
        <f t="shared" si="0"/>
        <v>04/29/2019</v>
      </c>
      <c r="D40" s="136">
        <f>'2019 Tad Y1 P'!E43</f>
        <v>0.77083333333333337</v>
      </c>
      <c r="E40" s="119" t="str">
        <f>CONCATENATE('2019 Tad Y1 P'!G43," Practice")</f>
        <v>Nationals Practice</v>
      </c>
      <c r="F40" s="119"/>
      <c r="G40" s="119" t="str">
        <f>'2019 Tad Y1 P'!H43</f>
        <v>Cent. Oval - NW</v>
      </c>
      <c r="H40" s="119"/>
      <c r="I40" s="119"/>
      <c r="J40" s="119"/>
      <c r="K40" s="119"/>
      <c r="L40" s="119"/>
      <c r="M40" s="119" t="str">
        <f>VLOOKUP('2019 Tad Y1 P'!G43,'2019 Tad Teams'!$C$3:$D$16,2,FALSE)</f>
        <v>9UNationals2019</v>
      </c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</row>
    <row r="41" spans="1:28" x14ac:dyDescent="0.25">
      <c r="A41" s="135" t="str">
        <f>TEXT('2019 Tad Y1 P'!B44,"mm/dd/yyyy")</f>
        <v>04/29/2019</v>
      </c>
      <c r="B41" s="136">
        <f>'2019 Tad Y1 P'!D44</f>
        <v>0.70833333333333337</v>
      </c>
      <c r="C41" s="135" t="str">
        <f t="shared" si="0"/>
        <v>04/29/2019</v>
      </c>
      <c r="D41" s="136">
        <f>'2019 Tad Y1 P'!E44</f>
        <v>0.77083333333333337</v>
      </c>
      <c r="E41" s="119" t="str">
        <f>CONCATENATE('2019 Tad Y1 P'!G44," Practice")</f>
        <v>Rockies Practice</v>
      </c>
      <c r="F41" s="119"/>
      <c r="G41" s="119" t="str">
        <f>'2019 Tad Y1 P'!H44</f>
        <v>Cent. Oval - NE</v>
      </c>
      <c r="H41" s="119"/>
      <c r="I41" s="119"/>
      <c r="J41" s="119"/>
      <c r="K41" s="119"/>
      <c r="L41" s="119"/>
      <c r="M41" s="119" t="str">
        <f>VLOOKUP('2019 Tad Y1 P'!G44,'2019 Tad Teams'!$C$3:$D$16,2,FALSE)</f>
        <v>9URockies2019</v>
      </c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</row>
    <row r="42" spans="1:28" x14ac:dyDescent="0.25">
      <c r="A42" s="135" t="str">
        <f>TEXT('2019 Tad Y1 P'!B45,"mm/dd/yyyy")</f>
        <v>04/29/2019</v>
      </c>
      <c r="B42" s="136">
        <f>'2019 Tad Y1 P'!D45</f>
        <v>0.77083333333333337</v>
      </c>
      <c r="C42" s="135" t="str">
        <f t="shared" si="0"/>
        <v>04/29/2019</v>
      </c>
      <c r="D42" s="136">
        <f>'2019 Tad Y1 P'!E45</f>
        <v>0.83333333333333337</v>
      </c>
      <c r="E42" s="119" t="str">
        <f>CONCATENATE('2019 Tad Y1 P'!G45," Practice")</f>
        <v>Phillies Practice</v>
      </c>
      <c r="F42" s="119"/>
      <c r="G42" s="119" t="str">
        <f>'2019 Tad Y1 P'!H45</f>
        <v>Cent. Oval - SE</v>
      </c>
      <c r="H42" s="119"/>
      <c r="I42" s="119"/>
      <c r="J42" s="119"/>
      <c r="K42" s="119"/>
      <c r="L42" s="119"/>
      <c r="M42" s="119" t="str">
        <f>VLOOKUP('2019 Tad Y1 P'!G45,'2019 Tad Teams'!$C$3:$D$16,2,FALSE)</f>
        <v>9UPhillies2019</v>
      </c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</row>
    <row r="43" spans="1:28" x14ac:dyDescent="0.25">
      <c r="A43" s="135" t="str">
        <f>TEXT('2019 Tad Y1 P'!B46,"mm/dd/yyyy")</f>
        <v>04/29/2019</v>
      </c>
      <c r="B43" s="136">
        <f>'2019 Tad Y1 P'!D46</f>
        <v>0.77083333333333337</v>
      </c>
      <c r="C43" s="135" t="str">
        <f t="shared" si="0"/>
        <v>04/29/2019</v>
      </c>
      <c r="D43" s="136">
        <f>'2019 Tad Y1 P'!E46</f>
        <v>0.83333333333333337</v>
      </c>
      <c r="E43" s="119" t="str">
        <f>CONCATENATE('2019 Tad Y1 P'!G46," Practice")</f>
        <v>Pirates Practice</v>
      </c>
      <c r="F43" s="119"/>
      <c r="G43" s="119" t="str">
        <f>'2019 Tad Y1 P'!H46</f>
        <v>Cent. Oval - SW</v>
      </c>
      <c r="H43" s="119"/>
      <c r="I43" s="119"/>
      <c r="J43" s="119"/>
      <c r="K43" s="119"/>
      <c r="L43" s="119"/>
      <c r="M43" s="119" t="str">
        <f>VLOOKUP('2019 Tad Y1 P'!G46,'2019 Tad Teams'!$C$3:$D$16,2,FALSE)</f>
        <v>9UPirates2019</v>
      </c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</row>
    <row r="44" spans="1:28" x14ac:dyDescent="0.25">
      <c r="A44" s="135" t="str">
        <f>TEXT('2019 Tad Y1 P'!B47,"mm/dd/yyyy")</f>
        <v>05/06/2019</v>
      </c>
      <c r="B44" s="136">
        <f>'2019 Tad Y1 P'!D47</f>
        <v>0.70833333333333337</v>
      </c>
      <c r="C44" s="135" t="str">
        <f t="shared" si="0"/>
        <v>05/06/2019</v>
      </c>
      <c r="D44" s="136">
        <f>'2019 Tad Y1 P'!E47</f>
        <v>0.77083333333333337</v>
      </c>
      <c r="E44" s="119" t="str">
        <f>CONCATENATE('2019 Tad Y1 P'!G47," Practice")</f>
        <v>Giants Practice</v>
      </c>
      <c r="F44" s="119"/>
      <c r="G44" s="119" t="str">
        <f>'2019 Tad Y1 P'!H47</f>
        <v>Cent. Oval - SE</v>
      </c>
      <c r="H44" s="119"/>
      <c r="I44" s="119"/>
      <c r="J44" s="119"/>
      <c r="K44" s="119"/>
      <c r="L44" s="119"/>
      <c r="M44" s="119" t="str">
        <f>VLOOKUP('2019 Tad Y1 P'!G47,'2019 Tad Teams'!$C$3:$D$16,2,FALSE)</f>
        <v>9UGiants2019</v>
      </c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</row>
    <row r="45" spans="1:28" x14ac:dyDescent="0.25">
      <c r="A45" s="135" t="str">
        <f>TEXT('2019 Tad Y1 P'!B48,"mm/dd/yyyy")</f>
        <v>05/06/2019</v>
      </c>
      <c r="B45" s="136">
        <f>'2019 Tad Y1 P'!D48</f>
        <v>0.70833333333333337</v>
      </c>
      <c r="C45" s="135" t="str">
        <f t="shared" si="0"/>
        <v>05/06/2019</v>
      </c>
      <c r="D45" s="136">
        <f>'2019 Tad Y1 P'!E48</f>
        <v>0.77083333333333337</v>
      </c>
      <c r="E45" s="119" t="str">
        <f>CONCATENATE('2019 Tad Y1 P'!G48," Practice")</f>
        <v>Nationals Practice</v>
      </c>
      <c r="F45" s="119"/>
      <c r="G45" s="119" t="str">
        <f>'2019 Tad Y1 P'!H48</f>
        <v>Cent. Oval - SW</v>
      </c>
      <c r="H45" s="119"/>
      <c r="I45" s="119"/>
      <c r="J45" s="119"/>
      <c r="K45" s="119"/>
      <c r="L45" s="119"/>
      <c r="M45" s="119" t="str">
        <f>VLOOKUP('2019 Tad Y1 P'!G48,'2019 Tad Teams'!$C$3:$D$16,2,FALSE)</f>
        <v>9UNationals2019</v>
      </c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</row>
    <row r="46" spans="1:28" x14ac:dyDescent="0.25">
      <c r="A46" s="135" t="str">
        <f>TEXT('2019 Tad Y1 P'!B49,"mm/dd/yyyy")</f>
        <v>05/06/2019</v>
      </c>
      <c r="B46" s="136">
        <f>'2019 Tad Y1 P'!D49</f>
        <v>0.70833333333333337</v>
      </c>
      <c r="C46" s="135" t="str">
        <f t="shared" si="0"/>
        <v>05/06/2019</v>
      </c>
      <c r="D46" s="136">
        <f>'2019 Tad Y1 P'!E49</f>
        <v>0.77083333333333337</v>
      </c>
      <c r="E46" s="119" t="str">
        <f>CONCATENATE('2019 Tad Y1 P'!G49," Practice")</f>
        <v>Rockies Practice</v>
      </c>
      <c r="F46" s="119"/>
      <c r="G46" s="119" t="str">
        <f>'2019 Tad Y1 P'!H49</f>
        <v>Cent. Oval - NW</v>
      </c>
      <c r="H46" s="119"/>
      <c r="I46" s="119"/>
      <c r="J46" s="119"/>
      <c r="K46" s="119"/>
      <c r="L46" s="119"/>
      <c r="M46" s="119" t="str">
        <f>VLOOKUP('2019 Tad Y1 P'!G49,'2019 Tad Teams'!$C$3:$D$16,2,FALSE)</f>
        <v>9URockies2019</v>
      </c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</row>
    <row r="47" spans="1:28" x14ac:dyDescent="0.25">
      <c r="A47" s="135" t="str">
        <f>TEXT('2019 Tad Y1 P'!B50,"mm/dd/yyyy")</f>
        <v>05/06/2019</v>
      </c>
      <c r="B47" s="136">
        <f>'2019 Tad Y1 P'!D50</f>
        <v>0.70833333333333337</v>
      </c>
      <c r="C47" s="135" t="str">
        <f t="shared" si="0"/>
        <v>05/06/2019</v>
      </c>
      <c r="D47" s="136">
        <f>'2019 Tad Y1 P'!E50</f>
        <v>0.77083333333333337</v>
      </c>
      <c r="E47" s="119" t="str">
        <f>CONCATENATE('2019 Tad Y1 P'!G50," Practice")</f>
        <v>Phillies Practice</v>
      </c>
      <c r="F47" s="119"/>
      <c r="G47" s="119" t="str">
        <f>'2019 Tad Y1 P'!H50</f>
        <v>Cent. Oval - NE</v>
      </c>
      <c r="H47" s="119"/>
      <c r="I47" s="119"/>
      <c r="J47" s="119"/>
      <c r="K47" s="119"/>
      <c r="L47" s="119"/>
      <c r="M47" s="119" t="str">
        <f>VLOOKUP('2019 Tad Y1 P'!G50,'2019 Tad Teams'!$C$3:$D$16,2,FALSE)</f>
        <v>9UPhillies2019</v>
      </c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</row>
    <row r="48" spans="1:28" x14ac:dyDescent="0.25">
      <c r="A48" s="135" t="str">
        <f>TEXT('2019 Tad Y1 P'!B51,"mm/dd/yyyy")</f>
        <v>05/06/2019</v>
      </c>
      <c r="B48" s="136">
        <f>'2019 Tad Y1 P'!D51</f>
        <v>0.77083333333333337</v>
      </c>
      <c r="C48" s="135" t="str">
        <f t="shared" si="0"/>
        <v>05/06/2019</v>
      </c>
      <c r="D48" s="136">
        <f>'2019 Tad Y1 P'!E51</f>
        <v>0.83333333333333337</v>
      </c>
      <c r="E48" s="119" t="str">
        <f>CONCATENATE('2019 Tad Y1 P'!G51," Practice")</f>
        <v>Pirates Practice</v>
      </c>
      <c r="F48" s="119"/>
      <c r="G48" s="119" t="str">
        <f>'2019 Tad Y1 P'!H51</f>
        <v>Cent. Oval - SE</v>
      </c>
      <c r="H48" s="119"/>
      <c r="I48" s="119"/>
      <c r="J48" s="119"/>
      <c r="K48" s="119"/>
      <c r="L48" s="119"/>
      <c r="M48" s="119" t="str">
        <f>VLOOKUP('2019 Tad Y1 P'!G51,'2019 Tad Teams'!$C$3:$D$16,2,FALSE)</f>
        <v>9UPirates2019</v>
      </c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</row>
    <row r="49" spans="1:28" x14ac:dyDescent="0.25">
      <c r="A49" s="135" t="str">
        <f>TEXT('2019 Tad Y1 P'!B52,"mm/dd/yyyy")</f>
        <v>05/06/2019</v>
      </c>
      <c r="B49" s="136">
        <f>'2019 Tad Y1 P'!D52</f>
        <v>0.77083333333333337</v>
      </c>
      <c r="C49" s="135" t="str">
        <f t="shared" si="0"/>
        <v>05/06/2019</v>
      </c>
      <c r="D49" s="136">
        <f>'2019 Tad Y1 P'!E52</f>
        <v>0.83333333333333337</v>
      </c>
      <c r="E49" s="119" t="str">
        <f>CONCATENATE('2019 Tad Y1 P'!G52," Practice")</f>
        <v>Mets Practice</v>
      </c>
      <c r="F49" s="119"/>
      <c r="G49" s="119" t="str">
        <f>'2019 Tad Y1 P'!H52</f>
        <v>Cent. Oval - SW</v>
      </c>
      <c r="H49" s="119"/>
      <c r="I49" s="119"/>
      <c r="J49" s="119"/>
      <c r="K49" s="119"/>
      <c r="L49" s="119"/>
      <c r="M49" s="119" t="str">
        <f>VLOOKUP('2019 Tad Y1 P'!G52,'2019 Tad Teams'!$C$3:$D$16,2,FALSE)</f>
        <v>9UMets2019</v>
      </c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</row>
    <row r="50" spans="1:28" x14ac:dyDescent="0.25">
      <c r="A50" s="135" t="str">
        <f>TEXT('2019 Tad Y1 P'!B53,"mm/dd/yyyy")</f>
        <v>05/13/2019</v>
      </c>
      <c r="B50" s="136">
        <f>'2019 Tad Y1 P'!D53</f>
        <v>0.70833333333333337</v>
      </c>
      <c r="C50" s="135" t="str">
        <f t="shared" si="0"/>
        <v>05/13/2019</v>
      </c>
      <c r="D50" s="136">
        <f>'2019 Tad Y1 P'!E53</f>
        <v>0.77083333333333337</v>
      </c>
      <c r="E50" s="119" t="str">
        <f>CONCATENATE('2019 Tad Y1 P'!G53," Practice")</f>
        <v>Nationals Practice</v>
      </c>
      <c r="F50" s="119"/>
      <c r="G50" s="119" t="str">
        <f>'2019 Tad Y1 P'!H53</f>
        <v>Cent. Oval - SE</v>
      </c>
      <c r="H50" s="119"/>
      <c r="I50" s="119"/>
      <c r="J50" s="119"/>
      <c r="K50" s="119"/>
      <c r="L50" s="119"/>
      <c r="M50" s="119" t="str">
        <f>VLOOKUP('2019 Tad Y1 P'!G53,'2019 Tad Teams'!$C$3:$D$16,2,FALSE)</f>
        <v>9UNationals2019</v>
      </c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</row>
    <row r="51" spans="1:28" x14ac:dyDescent="0.25">
      <c r="A51" s="135" t="str">
        <f>TEXT('2019 Tad Y1 P'!B54,"mm/dd/yyyy")</f>
        <v>05/13/2019</v>
      </c>
      <c r="B51" s="136">
        <f>'2019 Tad Y1 P'!D54</f>
        <v>0.70833333333333337</v>
      </c>
      <c r="C51" s="135" t="str">
        <f t="shared" si="0"/>
        <v>05/13/2019</v>
      </c>
      <c r="D51" s="136">
        <f>'2019 Tad Y1 P'!E54</f>
        <v>0.77083333333333337</v>
      </c>
      <c r="E51" s="119" t="str">
        <f>CONCATENATE('2019 Tad Y1 P'!G54," Practice")</f>
        <v>Mets Practice</v>
      </c>
      <c r="F51" s="119"/>
      <c r="G51" s="119" t="str">
        <f>'2019 Tad Y1 P'!H54</f>
        <v>Cent. Oval - SW</v>
      </c>
      <c r="H51" s="119"/>
      <c r="I51" s="119"/>
      <c r="J51" s="119"/>
      <c r="K51" s="119"/>
      <c r="L51" s="119"/>
      <c r="M51" s="119" t="str">
        <f>VLOOKUP('2019 Tad Y1 P'!G54,'2019 Tad Teams'!$C$3:$D$16,2,FALSE)</f>
        <v>9UMets2019</v>
      </c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</row>
    <row r="52" spans="1:28" x14ac:dyDescent="0.25">
      <c r="A52" s="135" t="str">
        <f>TEXT('2019 Tad Y1 P'!B55,"mm/dd/yyyy")</f>
        <v>05/13/2019</v>
      </c>
      <c r="B52" s="136">
        <f>'2019 Tad Y1 P'!D55</f>
        <v>0.70833333333333337</v>
      </c>
      <c r="C52" s="135" t="str">
        <f t="shared" si="0"/>
        <v>05/13/2019</v>
      </c>
      <c r="D52" s="136">
        <f>'2019 Tad Y1 P'!E55</f>
        <v>0.77083333333333337</v>
      </c>
      <c r="E52" s="119" t="str">
        <f>CONCATENATE('2019 Tad Y1 P'!G55," Practice")</f>
        <v>Phillies Practice</v>
      </c>
      <c r="F52" s="119"/>
      <c r="G52" s="119" t="str">
        <f>'2019 Tad Y1 P'!H55</f>
        <v>Cent. Oval - NW</v>
      </c>
      <c r="H52" s="119"/>
      <c r="I52" s="119"/>
      <c r="J52" s="119"/>
      <c r="K52" s="119"/>
      <c r="L52" s="119"/>
      <c r="M52" s="119" t="str">
        <f>VLOOKUP('2019 Tad Y1 P'!G55,'2019 Tad Teams'!$C$3:$D$16,2,FALSE)</f>
        <v>9UPhillies2019</v>
      </c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</row>
    <row r="53" spans="1:28" x14ac:dyDescent="0.25">
      <c r="A53" s="135" t="str">
        <f>TEXT('2019 Tad Y1 P'!B56,"mm/dd/yyyy")</f>
        <v>05/13/2019</v>
      </c>
      <c r="B53" s="136">
        <f>'2019 Tad Y1 P'!D56</f>
        <v>0.70833333333333337</v>
      </c>
      <c r="C53" s="135" t="str">
        <f t="shared" si="0"/>
        <v>05/13/2019</v>
      </c>
      <c r="D53" s="136">
        <f>'2019 Tad Y1 P'!E56</f>
        <v>0.77083333333333337</v>
      </c>
      <c r="E53" s="119" t="str">
        <f>CONCATENATE('2019 Tad Y1 P'!G56," Practice")</f>
        <v>Rockies Practice</v>
      </c>
      <c r="F53" s="119"/>
      <c r="G53" s="119" t="str">
        <f>'2019 Tad Y1 P'!H56</f>
        <v>Cent. Oval - NE</v>
      </c>
      <c r="H53" s="119"/>
      <c r="I53" s="119"/>
      <c r="J53" s="119"/>
      <c r="K53" s="119"/>
      <c r="L53" s="119"/>
      <c r="M53" s="119" t="str">
        <f>VLOOKUP('2019 Tad Y1 P'!G56,'2019 Tad Teams'!$C$3:$D$16,2,FALSE)</f>
        <v>9URockies2019</v>
      </c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</row>
    <row r="54" spans="1:28" x14ac:dyDescent="0.25">
      <c r="A54" s="135" t="str">
        <f>TEXT('2019 Tad Y1 P'!B57,"mm/dd/yyyy")</f>
        <v>05/13/2019</v>
      </c>
      <c r="B54" s="136">
        <f>'2019 Tad Y1 P'!D57</f>
        <v>0.77083333333333337</v>
      </c>
      <c r="C54" s="135" t="str">
        <f t="shared" si="0"/>
        <v>05/13/2019</v>
      </c>
      <c r="D54" s="136">
        <f>'2019 Tad Y1 P'!E57</f>
        <v>0.83333333333333337</v>
      </c>
      <c r="E54" s="119" t="str">
        <f>CONCATENATE('2019 Tad Y1 P'!G57," Practice")</f>
        <v>Giants Practice</v>
      </c>
      <c r="F54" s="119"/>
      <c r="G54" s="119" t="str">
        <f>'2019 Tad Y1 P'!H57</f>
        <v>Cent. Oval - SE</v>
      </c>
      <c r="H54" s="119"/>
      <c r="I54" s="119"/>
      <c r="J54" s="119"/>
      <c r="K54" s="119"/>
      <c r="L54" s="119"/>
      <c r="M54" s="119" t="str">
        <f>VLOOKUP('2019 Tad Y1 P'!G57,'2019 Tad Teams'!$C$3:$D$16,2,FALSE)</f>
        <v>9UGiants2019</v>
      </c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</row>
    <row r="55" spans="1:28" x14ac:dyDescent="0.25">
      <c r="A55" s="135" t="str">
        <f>TEXT('2019 Tad Y1 P'!B58,"mm/dd/yyyy")</f>
        <v>05/13/2019</v>
      </c>
      <c r="B55" s="136">
        <f>'2019 Tad Y1 P'!D58</f>
        <v>0.77083333333333337</v>
      </c>
      <c r="C55" s="135" t="str">
        <f t="shared" si="0"/>
        <v>05/13/2019</v>
      </c>
      <c r="D55" s="136">
        <f>'2019 Tad Y1 P'!E58</f>
        <v>0.83333333333333337</v>
      </c>
      <c r="E55" s="119" t="str">
        <f>CONCATENATE('2019 Tad Y1 P'!G58," Practice")</f>
        <v>Pirates Practice</v>
      </c>
      <c r="F55" s="119"/>
      <c r="G55" s="119" t="str">
        <f>'2019 Tad Y1 P'!H58</f>
        <v>Cent. Oval - SW</v>
      </c>
      <c r="H55" s="119"/>
      <c r="I55" s="119"/>
      <c r="J55" s="119"/>
      <c r="K55" s="119"/>
      <c r="L55" s="119"/>
      <c r="M55" s="119" t="str">
        <f>VLOOKUP('2019 Tad Y1 P'!G58,'2019 Tad Teams'!$C$3:$D$16,2,FALSE)</f>
        <v>9UPirates2019</v>
      </c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</row>
    <row r="56" spans="1:28" x14ac:dyDescent="0.25">
      <c r="A56" s="135" t="str">
        <f>TEXT('2019 Tad Y1 P'!B59,"mm/dd/yyyy")</f>
        <v>05/27/2019</v>
      </c>
      <c r="B56" s="136">
        <f>'2019 Tad Y1 P'!D59</f>
        <v>0.70833333333333337</v>
      </c>
      <c r="C56" s="135" t="str">
        <f t="shared" si="0"/>
        <v>05/27/2019</v>
      </c>
      <c r="D56" s="136">
        <f>'2019 Tad Y1 P'!E59</f>
        <v>0.77083333333333337</v>
      </c>
      <c r="E56" s="119" t="str">
        <f>CONCATENATE('2019 Tad Y1 P'!G59," Practice")</f>
        <v>Pirates Practice</v>
      </c>
      <c r="F56" s="119"/>
      <c r="G56" s="119" t="str">
        <f>'2019 Tad Y1 P'!H59</f>
        <v>Cent. Oval - SE</v>
      </c>
      <c r="H56" s="119"/>
      <c r="I56" s="119"/>
      <c r="J56" s="119"/>
      <c r="K56" s="119"/>
      <c r="L56" s="119"/>
      <c r="M56" s="119" t="str">
        <f>VLOOKUP('2019 Tad Y1 P'!G59,'2019 Tad Teams'!$C$3:$D$16,2,FALSE)</f>
        <v>9UPirates2019</v>
      </c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</row>
    <row r="57" spans="1:28" x14ac:dyDescent="0.25">
      <c r="A57" s="135" t="str">
        <f>TEXT('2019 Tad Y1 P'!B60,"mm/dd/yyyy")</f>
        <v>05/27/2019</v>
      </c>
      <c r="B57" s="136">
        <f>'2019 Tad Y1 P'!D60</f>
        <v>0.70833333333333337</v>
      </c>
      <c r="C57" s="135" t="str">
        <f t="shared" si="0"/>
        <v>05/27/2019</v>
      </c>
      <c r="D57" s="136">
        <f>'2019 Tad Y1 P'!E60</f>
        <v>0.77083333333333337</v>
      </c>
      <c r="E57" s="119" t="str">
        <f>CONCATENATE('2019 Tad Y1 P'!G60," Practice")</f>
        <v>Mets Practice</v>
      </c>
      <c r="F57" s="119"/>
      <c r="G57" s="119" t="str">
        <f>'2019 Tad Y1 P'!H60</f>
        <v>Cent. Oval - SW</v>
      </c>
      <c r="H57" s="119"/>
      <c r="I57" s="119"/>
      <c r="J57" s="119"/>
      <c r="K57" s="119"/>
      <c r="L57" s="119"/>
      <c r="M57" s="119" t="str">
        <f>VLOOKUP('2019 Tad Y1 P'!G60,'2019 Tad Teams'!$C$3:$D$16,2,FALSE)</f>
        <v>9UMets2019</v>
      </c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</row>
    <row r="58" spans="1:28" x14ac:dyDescent="0.25">
      <c r="A58" s="135" t="str">
        <f>TEXT('2019 Tad Y1 P'!B61,"mm/dd/yyyy")</f>
        <v>05/27/2019</v>
      </c>
      <c r="B58" s="136">
        <f>'2019 Tad Y1 P'!D61</f>
        <v>0.70833333333333337</v>
      </c>
      <c r="C58" s="135" t="str">
        <f t="shared" si="0"/>
        <v>05/27/2019</v>
      </c>
      <c r="D58" s="136">
        <f>'2019 Tad Y1 P'!E61</f>
        <v>0.77083333333333337</v>
      </c>
      <c r="E58" s="119" t="str">
        <f>CONCATENATE('2019 Tad Y1 P'!G61," Practice")</f>
        <v>Giants Practice</v>
      </c>
      <c r="F58" s="119"/>
      <c r="G58" s="119" t="str">
        <f>'2019 Tad Y1 P'!H61</f>
        <v>Cent. Oval - NW</v>
      </c>
      <c r="H58" s="119"/>
      <c r="I58" s="119"/>
      <c r="J58" s="119"/>
      <c r="K58" s="119"/>
      <c r="L58" s="119"/>
      <c r="M58" s="119" t="str">
        <f>VLOOKUP('2019 Tad Y1 P'!G61,'2019 Tad Teams'!$C$3:$D$16,2,FALSE)</f>
        <v>9UGiants2019</v>
      </c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</row>
    <row r="59" spans="1:28" x14ac:dyDescent="0.25">
      <c r="A59" s="135" t="str">
        <f>TEXT('2019 Tad Y1 P'!B62,"mm/dd/yyyy")</f>
        <v>05/27/2019</v>
      </c>
      <c r="B59" s="136">
        <f>'2019 Tad Y1 P'!D62</f>
        <v>0.70833333333333337</v>
      </c>
      <c r="C59" s="135" t="str">
        <f t="shared" si="0"/>
        <v>05/27/2019</v>
      </c>
      <c r="D59" s="136">
        <f>'2019 Tad Y1 P'!E62</f>
        <v>0.77083333333333337</v>
      </c>
      <c r="E59" s="119" t="str">
        <f>CONCATENATE('2019 Tad Y1 P'!G62," Practice")</f>
        <v>Rockies Practice</v>
      </c>
      <c r="F59" s="119"/>
      <c r="G59" s="119" t="str">
        <f>'2019 Tad Y1 P'!H62</f>
        <v>Cent. Oval - NE</v>
      </c>
      <c r="H59" s="119"/>
      <c r="I59" s="119"/>
      <c r="J59" s="119"/>
      <c r="K59" s="119"/>
      <c r="L59" s="119"/>
      <c r="M59" s="119" t="str">
        <f>VLOOKUP('2019 Tad Y1 P'!G62,'2019 Tad Teams'!$C$3:$D$16,2,FALSE)</f>
        <v>9URockies2019</v>
      </c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</row>
    <row r="60" spans="1:28" x14ac:dyDescent="0.25">
      <c r="A60" s="135" t="str">
        <f>TEXT('2019 Tad Y1 P'!B63,"mm/dd/yyyy")</f>
        <v>05/27/2019</v>
      </c>
      <c r="B60" s="136">
        <f>'2019 Tad Y1 P'!D63</f>
        <v>0.77083333333333337</v>
      </c>
      <c r="C60" s="135" t="str">
        <f t="shared" si="0"/>
        <v>05/27/2019</v>
      </c>
      <c r="D60" s="136">
        <f>'2019 Tad Y1 P'!E63</f>
        <v>0.83333333333333337</v>
      </c>
      <c r="E60" s="119" t="str">
        <f>CONCATENATE('2019 Tad Y1 P'!G63," Practice")</f>
        <v>Phillies Practice</v>
      </c>
      <c r="F60" s="119"/>
      <c r="G60" s="119" t="str">
        <f>'2019 Tad Y1 P'!H63</f>
        <v>Cent. Oval - SE</v>
      </c>
      <c r="H60" s="119"/>
      <c r="I60" s="119"/>
      <c r="J60" s="119"/>
      <c r="K60" s="119"/>
      <c r="L60" s="119"/>
      <c r="M60" s="119" t="str">
        <f>VLOOKUP('2019 Tad Y1 P'!G63,'2019 Tad Teams'!$C$3:$D$16,2,FALSE)</f>
        <v>9UPhillies2019</v>
      </c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</row>
    <row r="61" spans="1:28" x14ac:dyDescent="0.25">
      <c r="A61" s="135" t="str">
        <f>TEXT('2019 Tad Y1 P'!B64,"mm/dd/yyyy")</f>
        <v>05/27/2019</v>
      </c>
      <c r="B61" s="136">
        <f>'2019 Tad Y1 P'!D64</f>
        <v>0.77083333333333337</v>
      </c>
      <c r="C61" s="135" t="str">
        <f t="shared" si="0"/>
        <v>05/27/2019</v>
      </c>
      <c r="D61" s="136">
        <f>'2019 Tad Y1 P'!E64</f>
        <v>0.83333333333333337</v>
      </c>
      <c r="E61" s="119" t="str">
        <f>CONCATENATE('2019 Tad Y1 P'!G64," Practice")</f>
        <v>Nationals Practice</v>
      </c>
      <c r="F61" s="119"/>
      <c r="G61" s="119" t="str">
        <f>'2019 Tad Y1 P'!H64</f>
        <v>Cent. Oval - SW</v>
      </c>
      <c r="H61" s="119"/>
      <c r="I61" s="119"/>
      <c r="J61" s="119"/>
      <c r="K61" s="119"/>
      <c r="L61" s="119"/>
      <c r="M61" s="119" t="str">
        <f>VLOOKUP('2019 Tad Y1 P'!G64,'2019 Tad Teams'!$C$3:$D$16,2,FALSE)</f>
        <v>9UNationals2019</v>
      </c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</row>
    <row r="62" spans="1:28" x14ac:dyDescent="0.25">
      <c r="A62" s="135" t="str">
        <f>TEXT('2019 Tad Y1 P'!B65,"mm/dd/yyyy")</f>
        <v>06/03/2019</v>
      </c>
      <c r="B62" s="136">
        <f>'2019 Tad Y1 P'!D65</f>
        <v>0.70833333333333337</v>
      </c>
      <c r="C62" s="135" t="str">
        <f t="shared" si="0"/>
        <v>06/03/2019</v>
      </c>
      <c r="D62" s="136">
        <f>'2019 Tad Y1 P'!E65</f>
        <v>0.77083333333333337</v>
      </c>
      <c r="E62" s="119" t="str">
        <f>CONCATENATE('2019 Tad Y1 P'!G65," Practice")</f>
        <v>Giants Practice</v>
      </c>
      <c r="F62" s="119"/>
      <c r="G62" s="119" t="str">
        <f>'2019 Tad Y1 P'!H65</f>
        <v>Cent. Oval - SE</v>
      </c>
      <c r="H62" s="119"/>
      <c r="I62" s="119"/>
      <c r="J62" s="119"/>
      <c r="K62" s="119"/>
      <c r="L62" s="119"/>
      <c r="M62" s="119" t="str">
        <f>VLOOKUP('2019 Tad Y1 P'!G65,'2019 Tad Teams'!$C$3:$D$16,2,FALSE)</f>
        <v>9UGiants2019</v>
      </c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</row>
    <row r="63" spans="1:28" x14ac:dyDescent="0.25">
      <c r="A63" s="135" t="str">
        <f>TEXT('2019 Tad Y1 P'!B66,"mm/dd/yyyy")</f>
        <v>06/03/2019</v>
      </c>
      <c r="B63" s="136">
        <f>'2019 Tad Y1 P'!D66</f>
        <v>0.70833333333333337</v>
      </c>
      <c r="C63" s="135" t="str">
        <f t="shared" si="0"/>
        <v>06/03/2019</v>
      </c>
      <c r="D63" s="136">
        <f>'2019 Tad Y1 P'!E66</f>
        <v>0.77083333333333337</v>
      </c>
      <c r="E63" s="119" t="str">
        <f>CONCATENATE('2019 Tad Y1 P'!G66," Practice")</f>
        <v>Nationals Practice</v>
      </c>
      <c r="F63" s="119"/>
      <c r="G63" s="119" t="str">
        <f>'2019 Tad Y1 P'!H66</f>
        <v>Cent. Oval - SW</v>
      </c>
      <c r="H63" s="119"/>
      <c r="I63" s="119"/>
      <c r="J63" s="119"/>
      <c r="K63" s="119"/>
      <c r="L63" s="119"/>
      <c r="M63" s="119" t="str">
        <f>VLOOKUP('2019 Tad Y1 P'!G66,'2019 Tad Teams'!$C$3:$D$16,2,FALSE)</f>
        <v>9UNationals2019</v>
      </c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</row>
    <row r="64" spans="1:28" x14ac:dyDescent="0.25">
      <c r="A64" s="135" t="str">
        <f>TEXT('2019 Tad Y1 P'!B67,"mm/dd/yyyy")</f>
        <v>06/03/2019</v>
      </c>
      <c r="B64" s="136">
        <f>'2019 Tad Y1 P'!D67</f>
        <v>0.70833333333333337</v>
      </c>
      <c r="C64" s="135" t="str">
        <f t="shared" si="0"/>
        <v>06/03/2019</v>
      </c>
      <c r="D64" s="136">
        <f>'2019 Tad Y1 P'!E67</f>
        <v>0.77083333333333337</v>
      </c>
      <c r="E64" s="119" t="str">
        <f>CONCATENATE('2019 Tad Y1 P'!G67," Practice")</f>
        <v>Rockies Practice</v>
      </c>
      <c r="F64" s="119"/>
      <c r="G64" s="119" t="str">
        <f>'2019 Tad Y1 P'!H67</f>
        <v>Cent. Oval - NW</v>
      </c>
      <c r="H64" s="119"/>
      <c r="I64" s="119"/>
      <c r="J64" s="119"/>
      <c r="K64" s="119"/>
      <c r="L64" s="119"/>
      <c r="M64" s="119" t="str">
        <f>VLOOKUP('2019 Tad Y1 P'!G67,'2019 Tad Teams'!$C$3:$D$16,2,FALSE)</f>
        <v>9URockies2019</v>
      </c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</row>
    <row r="65" spans="1:28" x14ac:dyDescent="0.25">
      <c r="A65" s="135" t="str">
        <f>TEXT('2019 Tad Y1 P'!B68,"mm/dd/yyyy")</f>
        <v>06/03/2019</v>
      </c>
      <c r="B65" s="136">
        <f>'2019 Tad Y1 P'!D68</f>
        <v>0.70833333333333337</v>
      </c>
      <c r="C65" s="135" t="str">
        <f t="shared" si="0"/>
        <v>06/03/2019</v>
      </c>
      <c r="D65" s="136">
        <f>'2019 Tad Y1 P'!E68</f>
        <v>0.77083333333333337</v>
      </c>
      <c r="E65" s="119" t="str">
        <f>CONCATENATE('2019 Tad Y1 P'!G68," Practice")</f>
        <v>Phillies Practice</v>
      </c>
      <c r="F65" s="119"/>
      <c r="G65" s="119" t="str">
        <f>'2019 Tad Y1 P'!H68</f>
        <v>Cent. Oval - NE</v>
      </c>
      <c r="H65" s="119"/>
      <c r="I65" s="119"/>
      <c r="J65" s="119"/>
      <c r="K65" s="119"/>
      <c r="L65" s="119"/>
      <c r="M65" s="119" t="str">
        <f>VLOOKUP('2019 Tad Y1 P'!G68,'2019 Tad Teams'!$C$3:$D$16,2,FALSE)</f>
        <v>9UPhillies2019</v>
      </c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</row>
    <row r="66" spans="1:28" x14ac:dyDescent="0.25">
      <c r="A66" s="135" t="str">
        <f>TEXT('2019 Tad Y1 P'!B69,"mm/dd/yyyy")</f>
        <v>06/03/2019</v>
      </c>
      <c r="B66" s="136">
        <f>'2019 Tad Y1 P'!D69</f>
        <v>0.77083333333333337</v>
      </c>
      <c r="C66" s="135" t="str">
        <f t="shared" si="0"/>
        <v>06/03/2019</v>
      </c>
      <c r="D66" s="136">
        <f>'2019 Tad Y1 P'!E69</f>
        <v>0.83333333333333337</v>
      </c>
      <c r="E66" s="119" t="str">
        <f>CONCATENATE('2019 Tad Y1 P'!G69," Practice")</f>
        <v>Pirates Practice</v>
      </c>
      <c r="F66" s="119"/>
      <c r="G66" s="119" t="str">
        <f>'2019 Tad Y1 P'!H69</f>
        <v>Cent. Oval - SE</v>
      </c>
      <c r="H66" s="119"/>
      <c r="I66" s="119"/>
      <c r="J66" s="119"/>
      <c r="K66" s="119"/>
      <c r="L66" s="119"/>
      <c r="M66" s="119" t="str">
        <f>VLOOKUP('2019 Tad Y1 P'!G69,'2019 Tad Teams'!$C$3:$D$16,2,FALSE)</f>
        <v>9UPirates2019</v>
      </c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</row>
    <row r="67" spans="1:28" x14ac:dyDescent="0.25">
      <c r="A67" s="135" t="str">
        <f>TEXT('2019 Tad Y1 P'!B70,"mm/dd/yyyy")</f>
        <v>06/03/2019</v>
      </c>
      <c r="B67" s="136">
        <f>'2019 Tad Y1 P'!D70</f>
        <v>0.77083333333333337</v>
      </c>
      <c r="C67" s="135" t="str">
        <f t="shared" ref="C67:C73" si="1">A67</f>
        <v>06/03/2019</v>
      </c>
      <c r="D67" s="136">
        <f>'2019 Tad Y1 P'!E70</f>
        <v>0.83333333333333337</v>
      </c>
      <c r="E67" s="119" t="str">
        <f>CONCATENATE('2019 Tad Y1 P'!G70," Practice")</f>
        <v>Mets Practice</v>
      </c>
      <c r="F67" s="119"/>
      <c r="G67" s="119" t="str">
        <f>'2019 Tad Y1 P'!H70</f>
        <v>Cent. Oval - SW</v>
      </c>
      <c r="H67" s="119"/>
      <c r="I67" s="119"/>
      <c r="J67" s="119"/>
      <c r="K67" s="119"/>
      <c r="L67" s="119"/>
      <c r="M67" s="119" t="str">
        <f>VLOOKUP('2019 Tad Y1 P'!G70,'2019 Tad Teams'!$C$3:$D$16,2,FALSE)</f>
        <v>9UMets2019</v>
      </c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  <c r="AA67" s="119"/>
      <c r="AB67" s="119"/>
    </row>
    <row r="68" spans="1:28" x14ac:dyDescent="0.25">
      <c r="A68" s="135" t="str">
        <f>TEXT('2019 Tad Y1 P'!B71,"mm/dd/yyyy")</f>
        <v>06/10/2019</v>
      </c>
      <c r="B68" s="136">
        <f>'2019 Tad Y1 P'!D71</f>
        <v>0.70833333333333337</v>
      </c>
      <c r="C68" s="135" t="str">
        <f t="shared" si="1"/>
        <v>06/10/2019</v>
      </c>
      <c r="D68" s="136">
        <f>'2019 Tad Y1 P'!E71</f>
        <v>0.77083333333333337</v>
      </c>
      <c r="E68" s="119" t="str">
        <f>CONCATENATE('2019 Tad Y1 P'!G71," Practice")</f>
        <v>Pirates Practice</v>
      </c>
      <c r="F68" s="119"/>
      <c r="G68" s="119" t="str">
        <f>'2019 Tad Y1 P'!H71</f>
        <v>Cent. Oval - SE</v>
      </c>
      <c r="H68" s="119"/>
      <c r="I68" s="119"/>
      <c r="J68" s="119"/>
      <c r="K68" s="119"/>
      <c r="L68" s="119"/>
      <c r="M68" s="119" t="str">
        <f>VLOOKUP('2019 Tad Y1 P'!G71,'2019 Tad Teams'!$C$3:$D$16,2,FALSE)</f>
        <v>9UPirates2019</v>
      </c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</row>
    <row r="69" spans="1:28" x14ac:dyDescent="0.25">
      <c r="A69" s="135" t="str">
        <f>TEXT('2019 Tad Y1 P'!B72,"mm/dd/yyyy")</f>
        <v>06/10/2019</v>
      </c>
      <c r="B69" s="136">
        <f>'2019 Tad Y1 P'!D72</f>
        <v>0.70833333333333337</v>
      </c>
      <c r="C69" s="135" t="str">
        <f t="shared" si="1"/>
        <v>06/10/2019</v>
      </c>
      <c r="D69" s="136">
        <f>'2019 Tad Y1 P'!E72</f>
        <v>0.77083333333333337</v>
      </c>
      <c r="E69" s="119" t="str">
        <f>CONCATENATE('2019 Tad Y1 P'!G72," Practice")</f>
        <v>Mets Practice</v>
      </c>
      <c r="F69" s="119"/>
      <c r="G69" s="119" t="str">
        <f>'2019 Tad Y1 P'!H72</f>
        <v>Cent. Oval - SW</v>
      </c>
      <c r="H69" s="119"/>
      <c r="I69" s="119"/>
      <c r="J69" s="119"/>
      <c r="K69" s="119"/>
      <c r="L69" s="119"/>
      <c r="M69" s="119" t="str">
        <f>VLOOKUP('2019 Tad Y1 P'!G72,'2019 Tad Teams'!$C$3:$D$16,2,FALSE)</f>
        <v>9UMets2019</v>
      </c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</row>
    <row r="70" spans="1:28" x14ac:dyDescent="0.25">
      <c r="A70" s="135" t="str">
        <f>TEXT('2019 Tad Y1 P'!B73,"mm/dd/yyyy")</f>
        <v>06/10/2019</v>
      </c>
      <c r="B70" s="136">
        <f>'2019 Tad Y1 P'!D73</f>
        <v>0.70833333333333337</v>
      </c>
      <c r="C70" s="135" t="str">
        <f t="shared" si="1"/>
        <v>06/10/2019</v>
      </c>
      <c r="D70" s="136">
        <f>'2019 Tad Y1 P'!E73</f>
        <v>0.77083333333333337</v>
      </c>
      <c r="E70" s="119" t="str">
        <f>CONCATENATE('2019 Tad Y1 P'!G73," Practice")</f>
        <v>Giants Practice</v>
      </c>
      <c r="F70" s="119"/>
      <c r="G70" s="119" t="str">
        <f>'2019 Tad Y1 P'!H73</f>
        <v>Cent. Oval - NW</v>
      </c>
      <c r="H70" s="119"/>
      <c r="I70" s="119"/>
      <c r="J70" s="119"/>
      <c r="K70" s="119"/>
      <c r="L70" s="119"/>
      <c r="M70" s="119" t="str">
        <f>VLOOKUP('2019 Tad Y1 P'!G73,'2019 Tad Teams'!$C$3:$D$16,2,FALSE)</f>
        <v>9UGiants2019</v>
      </c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</row>
    <row r="71" spans="1:28" x14ac:dyDescent="0.25">
      <c r="A71" s="135" t="str">
        <f>TEXT('2019 Tad Y1 P'!B74,"mm/dd/yyyy")</f>
        <v>06/10/2019</v>
      </c>
      <c r="B71" s="136">
        <f>'2019 Tad Y1 P'!D74</f>
        <v>0.70833333333333337</v>
      </c>
      <c r="C71" s="135" t="str">
        <f t="shared" si="1"/>
        <v>06/10/2019</v>
      </c>
      <c r="D71" s="136">
        <f>'2019 Tad Y1 P'!E74</f>
        <v>0.77083333333333337</v>
      </c>
      <c r="E71" s="119" t="str">
        <f>CONCATENATE('2019 Tad Y1 P'!G74," Practice")</f>
        <v>Nationals Practice</v>
      </c>
      <c r="F71" s="119"/>
      <c r="G71" s="119" t="str">
        <f>'2019 Tad Y1 P'!H74</f>
        <v>Cent. Oval - NE</v>
      </c>
      <c r="H71" s="119"/>
      <c r="I71" s="119"/>
      <c r="J71" s="119"/>
      <c r="K71" s="119"/>
      <c r="L71" s="119"/>
      <c r="M71" s="119" t="str">
        <f>VLOOKUP('2019 Tad Y1 P'!G74,'2019 Tad Teams'!$C$3:$D$16,2,FALSE)</f>
        <v>9UNationals2019</v>
      </c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</row>
    <row r="72" spans="1:28" x14ac:dyDescent="0.25">
      <c r="A72" s="135" t="str">
        <f>TEXT('2019 Tad Y1 P'!B75,"mm/dd/yyyy")</f>
        <v>06/10/2019</v>
      </c>
      <c r="B72" s="136">
        <f>'2019 Tad Y1 P'!D75</f>
        <v>0.77083333333333337</v>
      </c>
      <c r="C72" s="135" t="str">
        <f t="shared" si="1"/>
        <v>06/10/2019</v>
      </c>
      <c r="D72" s="136">
        <f>'2019 Tad Y1 P'!E75</f>
        <v>0.83333333333333337</v>
      </c>
      <c r="E72" s="119" t="str">
        <f>CONCATENATE('2019 Tad Y1 P'!G75," Practice")</f>
        <v>Rockies Practice</v>
      </c>
      <c r="F72" s="119"/>
      <c r="G72" s="119" t="str">
        <f>'2019 Tad Y1 P'!H75</f>
        <v>Cent. Oval - SE</v>
      </c>
      <c r="H72" s="119"/>
      <c r="I72" s="119"/>
      <c r="J72" s="119"/>
      <c r="K72" s="119"/>
      <c r="L72" s="119"/>
      <c r="M72" s="119" t="str">
        <f>VLOOKUP('2019 Tad Y1 P'!G75,'2019 Tad Teams'!$C$3:$D$16,2,FALSE)</f>
        <v>9URockies2019</v>
      </c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19"/>
      <c r="Z72" s="119"/>
      <c r="AA72" s="119"/>
      <c r="AB72" s="119"/>
    </row>
    <row r="73" spans="1:28" x14ac:dyDescent="0.25">
      <c r="A73" s="135" t="str">
        <f>TEXT('2019 Tad Y1 P'!B76,"mm/dd/yyyy")</f>
        <v>06/10/2019</v>
      </c>
      <c r="B73" s="136">
        <f>'2019 Tad Y1 P'!D76</f>
        <v>0.77083333333333337</v>
      </c>
      <c r="C73" s="135" t="str">
        <f t="shared" si="1"/>
        <v>06/10/2019</v>
      </c>
      <c r="D73" s="136">
        <f>'2019 Tad Y1 P'!E76</f>
        <v>0.83333333333333337</v>
      </c>
      <c r="E73" s="119" t="str">
        <f>CONCATENATE('2019 Tad Y1 P'!G76," Practice")</f>
        <v>Phillies Practice</v>
      </c>
      <c r="F73" s="119"/>
      <c r="G73" s="119" t="str">
        <f>'2019 Tad Y1 P'!H76</f>
        <v>Cent. Oval - SW</v>
      </c>
      <c r="H73" s="119"/>
      <c r="I73" s="119"/>
      <c r="J73" s="119"/>
      <c r="K73" s="119"/>
      <c r="L73" s="119"/>
      <c r="M73" s="119" t="str">
        <f>VLOOKUP('2019 Tad Y1 P'!G76,'2019 Tad Teams'!$C$3:$D$16,2,FALSE)</f>
        <v>9UPhillies2019</v>
      </c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Y171"/>
  <sheetViews>
    <sheetView workbookViewId="0">
      <selection activeCell="B2" sqref="B2"/>
    </sheetView>
  </sheetViews>
  <sheetFormatPr defaultRowHeight="15" x14ac:dyDescent="0.25"/>
  <cols>
    <col min="1" max="1" width="4.7109375" style="181" customWidth="1"/>
    <col min="2" max="2" width="11.28515625" customWidth="1"/>
    <col min="3" max="3" width="11.28515625" style="181" customWidth="1"/>
    <col min="4" max="4" width="11.5703125" style="182" bestFit="1" customWidth="1"/>
    <col min="5" max="5" width="11.5703125" style="188" customWidth="1"/>
    <col min="6" max="6" width="28" style="188" customWidth="1"/>
    <col min="7" max="7" width="17.5703125" style="188" customWidth="1"/>
    <col min="8" max="10" width="23.42578125" style="188" hidden="1" customWidth="1"/>
    <col min="11" max="11" width="17.140625" style="188" bestFit="1" customWidth="1"/>
    <col min="12" max="12" width="13" hidden="1" customWidth="1"/>
    <col min="13" max="14" width="9.28515625" hidden="1" customWidth="1"/>
    <col min="15" max="25" width="0" hidden="1" customWidth="1"/>
  </cols>
  <sheetData>
    <row r="1" spans="2:25" ht="18.75" x14ac:dyDescent="0.3">
      <c r="B1" s="152" t="s">
        <v>225</v>
      </c>
      <c r="D1" s="188"/>
    </row>
    <row r="2" spans="2:25" x14ac:dyDescent="0.25">
      <c r="D2" s="188"/>
      <c r="Q2" t="s">
        <v>98</v>
      </c>
      <c r="R2" t="s">
        <v>201</v>
      </c>
      <c r="S2" t="s">
        <v>64</v>
      </c>
      <c r="T2" t="s">
        <v>20</v>
      </c>
      <c r="U2" t="s">
        <v>16</v>
      </c>
      <c r="V2" t="s">
        <v>26</v>
      </c>
      <c r="W2" t="s">
        <v>21</v>
      </c>
      <c r="X2" t="s">
        <v>82</v>
      </c>
      <c r="Y2" t="s">
        <v>28</v>
      </c>
    </row>
    <row r="3" spans="2:25" x14ac:dyDescent="0.25">
      <c r="B3" s="155" t="s">
        <v>0</v>
      </c>
      <c r="C3" s="155" t="s">
        <v>1</v>
      </c>
      <c r="D3" s="190" t="s">
        <v>212</v>
      </c>
      <c r="E3" s="190" t="s">
        <v>213</v>
      </c>
      <c r="F3" s="190" t="s">
        <v>5</v>
      </c>
      <c r="G3" s="190" t="s">
        <v>4</v>
      </c>
      <c r="H3" s="190" t="s">
        <v>209</v>
      </c>
      <c r="I3" s="190" t="s">
        <v>210</v>
      </c>
      <c r="J3" s="190" t="s">
        <v>211</v>
      </c>
      <c r="K3" s="190" t="s">
        <v>224</v>
      </c>
      <c r="L3" s="184" t="s">
        <v>205</v>
      </c>
      <c r="M3" s="184" t="s">
        <v>206</v>
      </c>
      <c r="N3" s="184" t="s">
        <v>207</v>
      </c>
      <c r="Q3">
        <f>COUNTIF($G$4:$G$200,Q$2)</f>
        <v>19</v>
      </c>
      <c r="R3" s="181">
        <f t="shared" ref="R3:Y3" si="0">COUNTIF($G$4:$G$200,R$2)</f>
        <v>18</v>
      </c>
      <c r="S3" s="181">
        <f t="shared" si="0"/>
        <v>18</v>
      </c>
      <c r="T3" s="181">
        <f t="shared" si="0"/>
        <v>19</v>
      </c>
      <c r="U3" s="181">
        <f t="shared" si="0"/>
        <v>19</v>
      </c>
      <c r="V3" s="181">
        <f t="shared" si="0"/>
        <v>19</v>
      </c>
      <c r="W3" s="181">
        <f t="shared" si="0"/>
        <v>19</v>
      </c>
      <c r="X3" s="181">
        <f t="shared" si="0"/>
        <v>19</v>
      </c>
      <c r="Y3" s="181">
        <f t="shared" si="0"/>
        <v>18</v>
      </c>
    </row>
    <row r="4" spans="2:25" x14ac:dyDescent="0.25">
      <c r="B4" s="185">
        <v>43563</v>
      </c>
      <c r="C4" s="185" t="str">
        <f>IF(B4="","",TEXT(B4,"ddd"))</f>
        <v>Mon</v>
      </c>
      <c r="D4" s="183">
        <v>0.75</v>
      </c>
      <c r="E4" s="183">
        <f>D4+1/24</f>
        <v>0.79166666666666663</v>
      </c>
      <c r="F4" s="183" t="s">
        <v>214</v>
      </c>
      <c r="G4" s="183" t="str">
        <f>IF(H4&lt;&gt;"",H4,IF(I4&lt;&gt;"",I4,IF(J4&lt;&gt;"",J4,"error")))</f>
        <v>Dbacks</v>
      </c>
      <c r="H4" s="183" t="str">
        <f>L4</f>
        <v>Dbacks</v>
      </c>
      <c r="I4" s="183"/>
      <c r="J4" s="183"/>
      <c r="K4" s="183" t="str">
        <f>CONCATENATE(LEFT(L4,4),"-",LEFT(M4,4),"-",LEFT(N4,4))</f>
        <v>Dbac-Dodg-Yank</v>
      </c>
      <c r="L4" s="156" t="s">
        <v>201</v>
      </c>
      <c r="M4" s="156" t="s">
        <v>64</v>
      </c>
      <c r="N4" s="156" t="s">
        <v>28</v>
      </c>
    </row>
    <row r="5" spans="2:25" s="181" customFormat="1" x14ac:dyDescent="0.25">
      <c r="B5" s="185">
        <v>43563</v>
      </c>
      <c r="C5" s="185" t="str">
        <f t="shared" ref="C5:C6" si="1">IF(B5="","",TEXT(B5,"ddd"))</f>
        <v>Mon</v>
      </c>
      <c r="D5" s="183">
        <v>0.75</v>
      </c>
      <c r="E5" s="183">
        <f t="shared" ref="E5:E6" si="2">D5+1/24</f>
        <v>0.79166666666666663</v>
      </c>
      <c r="F5" s="183" t="s">
        <v>214</v>
      </c>
      <c r="G5" s="183" t="str">
        <f t="shared" ref="G5:G36" si="3">IF(H5&lt;&gt;"",H5,IF(I5&lt;&gt;"",I5,IF(J5&lt;&gt;"",J5,"error")))</f>
        <v>Dodgers</v>
      </c>
      <c r="H5" s="183"/>
      <c r="I5" s="183" t="str">
        <f>M5</f>
        <v>Dodgers</v>
      </c>
      <c r="J5" s="183"/>
      <c r="K5" s="183" t="str">
        <f t="shared" ref="K5:K36" si="4">CONCATENATE(LEFT(L5,4),"-",LEFT(M5,4),"-",LEFT(N5,4))</f>
        <v>Dbac-Dodg-Yank</v>
      </c>
      <c r="L5" s="156" t="s">
        <v>201</v>
      </c>
      <c r="M5" s="156" t="s">
        <v>64</v>
      </c>
      <c r="N5" s="156" t="s">
        <v>28</v>
      </c>
    </row>
    <row r="6" spans="2:25" s="181" customFormat="1" x14ac:dyDescent="0.25">
      <c r="B6" s="185">
        <v>43563</v>
      </c>
      <c r="C6" s="185" t="str">
        <f t="shared" si="1"/>
        <v>Mon</v>
      </c>
      <c r="D6" s="183">
        <v>0.75</v>
      </c>
      <c r="E6" s="183">
        <f t="shared" si="2"/>
        <v>0.79166666666666663</v>
      </c>
      <c r="F6" s="183" t="s">
        <v>214</v>
      </c>
      <c r="G6" s="183" t="str">
        <f t="shared" si="3"/>
        <v>Yankees</v>
      </c>
      <c r="H6" s="183"/>
      <c r="I6" s="183"/>
      <c r="J6" s="183" t="str">
        <f>N6</f>
        <v>Yankees</v>
      </c>
      <c r="K6" s="183" t="str">
        <f t="shared" si="4"/>
        <v>Dbac-Dodg-Yank</v>
      </c>
      <c r="L6" s="156" t="s">
        <v>201</v>
      </c>
      <c r="M6" s="156" t="s">
        <v>64</v>
      </c>
      <c r="N6" s="156" t="s">
        <v>28</v>
      </c>
    </row>
    <row r="7" spans="2:25" x14ac:dyDescent="0.25">
      <c r="B7" s="185">
        <v>43565</v>
      </c>
      <c r="C7" s="185" t="str">
        <f t="shared" ref="C7:C170" si="5">IF(B7="","",TEXT(B7,"ddd"))</f>
        <v>Wed</v>
      </c>
      <c r="D7" s="183">
        <v>0.70833333333333337</v>
      </c>
      <c r="E7" s="183">
        <f>D7+1/24</f>
        <v>0.75</v>
      </c>
      <c r="F7" s="183" t="s">
        <v>214</v>
      </c>
      <c r="G7" s="183" t="str">
        <f t="shared" si="3"/>
        <v>Pirates</v>
      </c>
      <c r="H7" s="183" t="str">
        <f>L7</f>
        <v>Pirates</v>
      </c>
      <c r="I7" s="183"/>
      <c r="J7" s="183"/>
      <c r="K7" s="183" t="str">
        <f t="shared" si="4"/>
        <v>Pira-Mari-Tige</v>
      </c>
      <c r="L7" s="156" t="s">
        <v>16</v>
      </c>
      <c r="M7" s="156" t="s">
        <v>20</v>
      </c>
      <c r="N7" s="156" t="s">
        <v>82</v>
      </c>
    </row>
    <row r="8" spans="2:25" s="181" customFormat="1" x14ac:dyDescent="0.25">
      <c r="B8" s="185">
        <v>43565</v>
      </c>
      <c r="C8" s="185" t="str">
        <f t="shared" si="5"/>
        <v>Wed</v>
      </c>
      <c r="D8" s="183">
        <v>0.70833333333333337</v>
      </c>
      <c r="E8" s="183">
        <f t="shared" ref="E8:E9" si="6">D8+1/24</f>
        <v>0.75</v>
      </c>
      <c r="F8" s="183" t="s">
        <v>214</v>
      </c>
      <c r="G8" s="183" t="str">
        <f t="shared" si="3"/>
        <v>Mariners</v>
      </c>
      <c r="H8" s="183"/>
      <c r="I8" s="183" t="str">
        <f>M8</f>
        <v>Mariners</v>
      </c>
      <c r="J8" s="183"/>
      <c r="K8" s="183" t="str">
        <f t="shared" si="4"/>
        <v>Pira-Mari-Tige</v>
      </c>
      <c r="L8" s="156" t="s">
        <v>16</v>
      </c>
      <c r="M8" s="156" t="s">
        <v>20</v>
      </c>
      <c r="N8" s="156" t="s">
        <v>82</v>
      </c>
    </row>
    <row r="9" spans="2:25" s="181" customFormat="1" x14ac:dyDescent="0.25">
      <c r="B9" s="185">
        <v>43565</v>
      </c>
      <c r="C9" s="185" t="str">
        <f t="shared" si="5"/>
        <v>Wed</v>
      </c>
      <c r="D9" s="183">
        <v>0.70833333333333337</v>
      </c>
      <c r="E9" s="183">
        <f t="shared" si="6"/>
        <v>0.75</v>
      </c>
      <c r="F9" s="183" t="s">
        <v>214</v>
      </c>
      <c r="G9" s="183" t="str">
        <f t="shared" si="3"/>
        <v>Tigers</v>
      </c>
      <c r="H9" s="183"/>
      <c r="I9" s="183"/>
      <c r="J9" s="183" t="str">
        <f>N9</f>
        <v>Tigers</v>
      </c>
      <c r="K9" s="183" t="str">
        <f t="shared" si="4"/>
        <v>Pira-Mari-Tige</v>
      </c>
      <c r="L9" s="156" t="s">
        <v>16</v>
      </c>
      <c r="M9" s="156" t="s">
        <v>20</v>
      </c>
      <c r="N9" s="156" t="s">
        <v>82</v>
      </c>
    </row>
    <row r="10" spans="2:25" x14ac:dyDescent="0.25">
      <c r="B10" s="185">
        <v>43565</v>
      </c>
      <c r="C10" s="185" t="str">
        <f t="shared" si="5"/>
        <v>Wed</v>
      </c>
      <c r="D10" s="183">
        <v>0.75</v>
      </c>
      <c r="E10" s="183">
        <f t="shared" ref="E10:E170" si="7">D10+1/24</f>
        <v>0.79166666666666663</v>
      </c>
      <c r="F10" s="183" t="s">
        <v>214</v>
      </c>
      <c r="G10" s="183" t="str">
        <f t="shared" si="3"/>
        <v>BlueJays</v>
      </c>
      <c r="H10" s="183" t="str">
        <f>L10</f>
        <v>BlueJays</v>
      </c>
      <c r="I10" s="183"/>
      <c r="J10" s="183"/>
      <c r="K10" s="183" t="str">
        <f t="shared" si="4"/>
        <v>Blue-Rock-Roya</v>
      </c>
      <c r="L10" s="156" t="s">
        <v>98</v>
      </c>
      <c r="M10" s="156" t="s">
        <v>26</v>
      </c>
      <c r="N10" s="156" t="s">
        <v>21</v>
      </c>
    </row>
    <row r="11" spans="2:25" s="181" customFormat="1" x14ac:dyDescent="0.25">
      <c r="B11" s="185">
        <v>43565</v>
      </c>
      <c r="C11" s="185" t="str">
        <f t="shared" si="5"/>
        <v>Wed</v>
      </c>
      <c r="D11" s="183">
        <v>0.75</v>
      </c>
      <c r="E11" s="183">
        <f t="shared" si="7"/>
        <v>0.79166666666666663</v>
      </c>
      <c r="F11" s="183" t="s">
        <v>214</v>
      </c>
      <c r="G11" s="183" t="str">
        <f t="shared" si="3"/>
        <v>Rockies</v>
      </c>
      <c r="H11" s="183"/>
      <c r="I11" s="183" t="str">
        <f>M11</f>
        <v>Rockies</v>
      </c>
      <c r="J11" s="183"/>
      <c r="K11" s="183" t="str">
        <f t="shared" si="4"/>
        <v>Blue-Rock-Roya</v>
      </c>
      <c r="L11" s="156" t="s">
        <v>98</v>
      </c>
      <c r="M11" s="156" t="s">
        <v>26</v>
      </c>
      <c r="N11" s="156" t="s">
        <v>21</v>
      </c>
    </row>
    <row r="12" spans="2:25" s="181" customFormat="1" x14ac:dyDescent="0.25">
      <c r="B12" s="185">
        <v>43565</v>
      </c>
      <c r="C12" s="185" t="str">
        <f t="shared" si="5"/>
        <v>Wed</v>
      </c>
      <c r="D12" s="183">
        <v>0.75</v>
      </c>
      <c r="E12" s="183">
        <f t="shared" si="7"/>
        <v>0.79166666666666663</v>
      </c>
      <c r="F12" s="183" t="s">
        <v>214</v>
      </c>
      <c r="G12" s="183" t="str">
        <f t="shared" si="3"/>
        <v>Royals</v>
      </c>
      <c r="H12" s="183"/>
      <c r="I12" s="183"/>
      <c r="J12" s="183" t="str">
        <f>N12</f>
        <v>Royals</v>
      </c>
      <c r="K12" s="183" t="str">
        <f t="shared" si="4"/>
        <v>Blue-Rock-Roya</v>
      </c>
      <c r="L12" s="156" t="s">
        <v>98</v>
      </c>
      <c r="M12" s="156" t="s">
        <v>26</v>
      </c>
      <c r="N12" s="156" t="s">
        <v>21</v>
      </c>
    </row>
    <row r="13" spans="2:25" x14ac:dyDescent="0.25">
      <c r="B13" s="185">
        <v>43569</v>
      </c>
      <c r="C13" s="185" t="str">
        <f t="shared" si="5"/>
        <v>Sun</v>
      </c>
      <c r="D13" s="183">
        <v>0.39583333333333331</v>
      </c>
      <c r="E13" s="183">
        <f t="shared" si="7"/>
        <v>0.4375</v>
      </c>
      <c r="F13" s="183" t="s">
        <v>214</v>
      </c>
      <c r="G13" s="183" t="str">
        <f t="shared" si="3"/>
        <v>Dbacks</v>
      </c>
      <c r="H13" s="183" t="str">
        <f>L13</f>
        <v>Dbacks</v>
      </c>
      <c r="I13" s="183"/>
      <c r="J13" s="183"/>
      <c r="K13" s="183" t="str">
        <f t="shared" si="4"/>
        <v>Dbac-Mari-Roya</v>
      </c>
      <c r="L13" s="156" t="s">
        <v>201</v>
      </c>
      <c r="M13" s="156" t="s">
        <v>20</v>
      </c>
      <c r="N13" s="156" t="s">
        <v>21</v>
      </c>
    </row>
    <row r="14" spans="2:25" s="181" customFormat="1" x14ac:dyDescent="0.25">
      <c r="B14" s="185">
        <v>43569</v>
      </c>
      <c r="C14" s="185" t="str">
        <f t="shared" si="5"/>
        <v>Sun</v>
      </c>
      <c r="D14" s="183">
        <v>0.39583333333333331</v>
      </c>
      <c r="E14" s="183">
        <f t="shared" si="7"/>
        <v>0.4375</v>
      </c>
      <c r="F14" s="183" t="s">
        <v>214</v>
      </c>
      <c r="G14" s="183" t="str">
        <f t="shared" si="3"/>
        <v>Mariners</v>
      </c>
      <c r="H14" s="183"/>
      <c r="I14" s="183" t="str">
        <f>M14</f>
        <v>Mariners</v>
      </c>
      <c r="J14" s="183"/>
      <c r="K14" s="183" t="str">
        <f t="shared" si="4"/>
        <v>Dbac-Mari-Roya</v>
      </c>
      <c r="L14" s="156" t="s">
        <v>201</v>
      </c>
      <c r="M14" s="156" t="s">
        <v>20</v>
      </c>
      <c r="N14" s="156" t="s">
        <v>21</v>
      </c>
    </row>
    <row r="15" spans="2:25" s="181" customFormat="1" x14ac:dyDescent="0.25">
      <c r="B15" s="185">
        <v>43569</v>
      </c>
      <c r="C15" s="185" t="str">
        <f t="shared" si="5"/>
        <v>Sun</v>
      </c>
      <c r="D15" s="183">
        <v>0.39583333333333331</v>
      </c>
      <c r="E15" s="183">
        <f t="shared" si="7"/>
        <v>0.4375</v>
      </c>
      <c r="F15" s="183" t="s">
        <v>214</v>
      </c>
      <c r="G15" s="183" t="str">
        <f t="shared" si="3"/>
        <v>Royals</v>
      </c>
      <c r="H15" s="183"/>
      <c r="I15" s="183"/>
      <c r="J15" s="183" t="str">
        <f>N15</f>
        <v>Royals</v>
      </c>
      <c r="K15" s="183" t="str">
        <f t="shared" si="4"/>
        <v>Dbac-Mari-Roya</v>
      </c>
      <c r="L15" s="156" t="s">
        <v>201</v>
      </c>
      <c r="M15" s="156" t="s">
        <v>20</v>
      </c>
      <c r="N15" s="156" t="s">
        <v>21</v>
      </c>
    </row>
    <row r="16" spans="2:25" x14ac:dyDescent="0.25">
      <c r="B16" s="185">
        <v>43569</v>
      </c>
      <c r="C16" s="185" t="str">
        <f t="shared" si="5"/>
        <v>Sun</v>
      </c>
      <c r="D16" s="183">
        <v>0.4375</v>
      </c>
      <c r="E16" s="183">
        <f t="shared" si="7"/>
        <v>0.47916666666666669</v>
      </c>
      <c r="F16" s="183" t="s">
        <v>214</v>
      </c>
      <c r="G16" s="183" t="str">
        <f t="shared" si="3"/>
        <v>Dodgers</v>
      </c>
      <c r="H16" s="183" t="str">
        <f>L16</f>
        <v>Dodgers</v>
      </c>
      <c r="I16" s="183"/>
      <c r="J16" s="183"/>
      <c r="K16" s="183" t="str">
        <f t="shared" si="4"/>
        <v>Dodg-Tige-Blue</v>
      </c>
      <c r="L16" s="156" t="s">
        <v>64</v>
      </c>
      <c r="M16" s="156" t="s">
        <v>82</v>
      </c>
      <c r="N16" s="156" t="s">
        <v>98</v>
      </c>
    </row>
    <row r="17" spans="2:14" s="181" customFormat="1" x14ac:dyDescent="0.25">
      <c r="B17" s="185">
        <v>43569</v>
      </c>
      <c r="C17" s="185" t="str">
        <f t="shared" si="5"/>
        <v>Sun</v>
      </c>
      <c r="D17" s="183">
        <v>0.4375</v>
      </c>
      <c r="E17" s="183">
        <f t="shared" si="7"/>
        <v>0.47916666666666669</v>
      </c>
      <c r="F17" s="183" t="s">
        <v>214</v>
      </c>
      <c r="G17" s="183" t="str">
        <f t="shared" si="3"/>
        <v>Tigers</v>
      </c>
      <c r="H17" s="183"/>
      <c r="I17" s="183" t="str">
        <f>M17</f>
        <v>Tigers</v>
      </c>
      <c r="J17" s="183"/>
      <c r="K17" s="183" t="str">
        <f t="shared" si="4"/>
        <v>Dodg-Tige-Blue</v>
      </c>
      <c r="L17" s="156" t="s">
        <v>64</v>
      </c>
      <c r="M17" s="156" t="s">
        <v>82</v>
      </c>
      <c r="N17" s="156" t="s">
        <v>98</v>
      </c>
    </row>
    <row r="18" spans="2:14" s="181" customFormat="1" x14ac:dyDescent="0.25">
      <c r="B18" s="185">
        <v>43569</v>
      </c>
      <c r="C18" s="185" t="str">
        <f t="shared" si="5"/>
        <v>Sun</v>
      </c>
      <c r="D18" s="183">
        <v>0.4375</v>
      </c>
      <c r="E18" s="183">
        <f t="shared" si="7"/>
        <v>0.47916666666666669</v>
      </c>
      <c r="F18" s="183" t="s">
        <v>214</v>
      </c>
      <c r="G18" s="183" t="str">
        <f t="shared" si="3"/>
        <v>BlueJays</v>
      </c>
      <c r="H18" s="183"/>
      <c r="I18" s="183"/>
      <c r="J18" s="183" t="str">
        <f>N18</f>
        <v>BlueJays</v>
      </c>
      <c r="K18" s="183" t="str">
        <f t="shared" si="4"/>
        <v>Dodg-Tige-Blue</v>
      </c>
      <c r="L18" s="156" t="s">
        <v>64</v>
      </c>
      <c r="M18" s="156" t="s">
        <v>82</v>
      </c>
      <c r="N18" s="156" t="s">
        <v>98</v>
      </c>
    </row>
    <row r="19" spans="2:14" x14ac:dyDescent="0.25">
      <c r="B19" s="185">
        <v>43569</v>
      </c>
      <c r="C19" s="185" t="str">
        <f t="shared" si="5"/>
        <v>Sun</v>
      </c>
      <c r="D19" s="183">
        <v>0.4375</v>
      </c>
      <c r="E19" s="183">
        <f t="shared" si="7"/>
        <v>0.47916666666666669</v>
      </c>
      <c r="F19" s="183" t="s">
        <v>215</v>
      </c>
      <c r="G19" s="183" t="str">
        <f t="shared" si="3"/>
        <v>Yankees</v>
      </c>
      <c r="H19" s="183" t="str">
        <f>L19</f>
        <v>Yankees</v>
      </c>
      <c r="I19" s="183"/>
      <c r="J19" s="183"/>
      <c r="K19" s="183" t="str">
        <f t="shared" si="4"/>
        <v>Yank-Pira-Rock</v>
      </c>
      <c r="L19" s="156" t="s">
        <v>28</v>
      </c>
      <c r="M19" s="156" t="s">
        <v>16</v>
      </c>
      <c r="N19" s="156" t="s">
        <v>26</v>
      </c>
    </row>
    <row r="20" spans="2:14" s="181" customFormat="1" x14ac:dyDescent="0.25">
      <c r="B20" s="185">
        <v>43569</v>
      </c>
      <c r="C20" s="185" t="str">
        <f t="shared" si="5"/>
        <v>Sun</v>
      </c>
      <c r="D20" s="183">
        <v>0.4375</v>
      </c>
      <c r="E20" s="183">
        <f t="shared" si="7"/>
        <v>0.47916666666666669</v>
      </c>
      <c r="F20" s="183" t="s">
        <v>215</v>
      </c>
      <c r="G20" s="183" t="str">
        <f t="shared" si="3"/>
        <v>Pirates</v>
      </c>
      <c r="H20" s="183"/>
      <c r="I20" s="183" t="str">
        <f>M20</f>
        <v>Pirates</v>
      </c>
      <c r="J20" s="183"/>
      <c r="K20" s="183" t="str">
        <f t="shared" si="4"/>
        <v>Yank-Pira-Rock</v>
      </c>
      <c r="L20" s="156" t="s">
        <v>28</v>
      </c>
      <c r="M20" s="156" t="s">
        <v>16</v>
      </c>
      <c r="N20" s="156" t="s">
        <v>26</v>
      </c>
    </row>
    <row r="21" spans="2:14" s="181" customFormat="1" x14ac:dyDescent="0.25">
      <c r="B21" s="185">
        <v>43569</v>
      </c>
      <c r="C21" s="185" t="str">
        <f t="shared" si="5"/>
        <v>Sun</v>
      </c>
      <c r="D21" s="183">
        <v>0.4375</v>
      </c>
      <c r="E21" s="183">
        <f t="shared" si="7"/>
        <v>0.47916666666666669</v>
      </c>
      <c r="F21" s="183" t="s">
        <v>215</v>
      </c>
      <c r="G21" s="183" t="str">
        <f t="shared" si="3"/>
        <v>Rockies</v>
      </c>
      <c r="H21" s="183"/>
      <c r="I21" s="183"/>
      <c r="J21" s="183" t="str">
        <f>N21</f>
        <v>Rockies</v>
      </c>
      <c r="K21" s="183" t="str">
        <f t="shared" si="4"/>
        <v>Yank-Pira-Rock</v>
      </c>
      <c r="L21" s="156" t="s">
        <v>28</v>
      </c>
      <c r="M21" s="156" t="s">
        <v>16</v>
      </c>
      <c r="N21" s="156" t="s">
        <v>26</v>
      </c>
    </row>
    <row r="22" spans="2:14" x14ac:dyDescent="0.25">
      <c r="B22" s="185">
        <v>43570</v>
      </c>
      <c r="C22" s="185" t="str">
        <f t="shared" si="5"/>
        <v>Mon</v>
      </c>
      <c r="D22" s="183">
        <v>0.75</v>
      </c>
      <c r="E22" s="183">
        <f t="shared" si="7"/>
        <v>0.79166666666666663</v>
      </c>
      <c r="F22" s="183" t="s">
        <v>214</v>
      </c>
      <c r="G22" s="183" t="str">
        <f t="shared" si="3"/>
        <v>Dbacks</v>
      </c>
      <c r="H22" s="183" t="str">
        <f>L22</f>
        <v>Dbacks</v>
      </c>
      <c r="I22" s="183"/>
      <c r="J22" s="183"/>
      <c r="K22" s="183" t="str">
        <f t="shared" si="4"/>
        <v>Dbac-Dodg-Yank</v>
      </c>
      <c r="L22" s="156" t="s">
        <v>201</v>
      </c>
      <c r="M22" s="156" t="s">
        <v>64</v>
      </c>
      <c r="N22" s="156" t="s">
        <v>28</v>
      </c>
    </row>
    <row r="23" spans="2:14" s="181" customFormat="1" x14ac:dyDescent="0.25">
      <c r="B23" s="185">
        <v>43570</v>
      </c>
      <c r="C23" s="185" t="str">
        <f t="shared" si="5"/>
        <v>Mon</v>
      </c>
      <c r="D23" s="183">
        <v>0.75</v>
      </c>
      <c r="E23" s="183">
        <f t="shared" si="7"/>
        <v>0.79166666666666663</v>
      </c>
      <c r="F23" s="183" t="s">
        <v>214</v>
      </c>
      <c r="G23" s="183" t="str">
        <f t="shared" si="3"/>
        <v>Dodgers</v>
      </c>
      <c r="H23" s="183"/>
      <c r="I23" s="183" t="str">
        <f>M23</f>
        <v>Dodgers</v>
      </c>
      <c r="J23" s="183"/>
      <c r="K23" s="183" t="str">
        <f t="shared" si="4"/>
        <v>Dbac-Dodg-Yank</v>
      </c>
      <c r="L23" s="156" t="s">
        <v>201</v>
      </c>
      <c r="M23" s="156" t="s">
        <v>64</v>
      </c>
      <c r="N23" s="156" t="s">
        <v>28</v>
      </c>
    </row>
    <row r="24" spans="2:14" s="181" customFormat="1" x14ac:dyDescent="0.25">
      <c r="B24" s="185">
        <v>43570</v>
      </c>
      <c r="C24" s="185" t="str">
        <f t="shared" si="5"/>
        <v>Mon</v>
      </c>
      <c r="D24" s="183">
        <v>0.75</v>
      </c>
      <c r="E24" s="183">
        <f t="shared" si="7"/>
        <v>0.79166666666666663</v>
      </c>
      <c r="F24" s="183" t="s">
        <v>214</v>
      </c>
      <c r="G24" s="183" t="str">
        <f t="shared" si="3"/>
        <v>Yankees</v>
      </c>
      <c r="H24" s="183"/>
      <c r="I24" s="183"/>
      <c r="J24" s="183" t="str">
        <f>N24</f>
        <v>Yankees</v>
      </c>
      <c r="K24" s="183" t="str">
        <f t="shared" si="4"/>
        <v>Dbac-Dodg-Yank</v>
      </c>
      <c r="L24" s="156" t="s">
        <v>201</v>
      </c>
      <c r="M24" s="156" t="s">
        <v>64</v>
      </c>
      <c r="N24" s="156" t="s">
        <v>28</v>
      </c>
    </row>
    <row r="25" spans="2:14" x14ac:dyDescent="0.25">
      <c r="B25" s="185">
        <v>43572</v>
      </c>
      <c r="C25" s="185" t="str">
        <f t="shared" si="5"/>
        <v>Wed</v>
      </c>
      <c r="D25" s="183">
        <v>0.70833333333333337</v>
      </c>
      <c r="E25" s="183">
        <f t="shared" si="7"/>
        <v>0.75</v>
      </c>
      <c r="F25" s="183" t="s">
        <v>214</v>
      </c>
      <c r="G25" s="183" t="str">
        <f t="shared" si="3"/>
        <v>Pirates</v>
      </c>
      <c r="H25" s="183" t="str">
        <f>L25</f>
        <v>Pirates</v>
      </c>
      <c r="I25" s="183"/>
      <c r="J25" s="183"/>
      <c r="K25" s="183" t="str">
        <f t="shared" si="4"/>
        <v>Pira-Mari-Tige</v>
      </c>
      <c r="L25" s="156" t="s">
        <v>16</v>
      </c>
      <c r="M25" s="156" t="s">
        <v>20</v>
      </c>
      <c r="N25" s="156" t="s">
        <v>82</v>
      </c>
    </row>
    <row r="26" spans="2:14" s="181" customFormat="1" x14ac:dyDescent="0.25">
      <c r="B26" s="185">
        <v>43572</v>
      </c>
      <c r="C26" s="185" t="str">
        <f t="shared" si="5"/>
        <v>Wed</v>
      </c>
      <c r="D26" s="183">
        <v>0.70833333333333337</v>
      </c>
      <c r="E26" s="183">
        <f t="shared" si="7"/>
        <v>0.75</v>
      </c>
      <c r="F26" s="183" t="s">
        <v>214</v>
      </c>
      <c r="G26" s="183" t="str">
        <f t="shared" si="3"/>
        <v>Mariners</v>
      </c>
      <c r="H26" s="183"/>
      <c r="I26" s="183" t="str">
        <f>M26</f>
        <v>Mariners</v>
      </c>
      <c r="J26" s="183"/>
      <c r="K26" s="183" t="str">
        <f t="shared" si="4"/>
        <v>Pira-Mari-Tige</v>
      </c>
      <c r="L26" s="156" t="s">
        <v>16</v>
      </c>
      <c r="M26" s="156" t="s">
        <v>20</v>
      </c>
      <c r="N26" s="156" t="s">
        <v>82</v>
      </c>
    </row>
    <row r="27" spans="2:14" s="181" customFormat="1" x14ac:dyDescent="0.25">
      <c r="B27" s="185">
        <v>43572</v>
      </c>
      <c r="C27" s="185" t="str">
        <f t="shared" si="5"/>
        <v>Wed</v>
      </c>
      <c r="D27" s="183">
        <v>0.70833333333333337</v>
      </c>
      <c r="E27" s="183">
        <f t="shared" si="7"/>
        <v>0.75</v>
      </c>
      <c r="F27" s="183" t="s">
        <v>214</v>
      </c>
      <c r="G27" s="183" t="str">
        <f t="shared" si="3"/>
        <v>Tigers</v>
      </c>
      <c r="H27" s="183"/>
      <c r="I27" s="183"/>
      <c r="J27" s="183" t="str">
        <f>N27</f>
        <v>Tigers</v>
      </c>
      <c r="K27" s="183" t="str">
        <f t="shared" si="4"/>
        <v>Pira-Mari-Tige</v>
      </c>
      <c r="L27" s="156" t="s">
        <v>16</v>
      </c>
      <c r="M27" s="156" t="s">
        <v>20</v>
      </c>
      <c r="N27" s="156" t="s">
        <v>82</v>
      </c>
    </row>
    <row r="28" spans="2:14" x14ac:dyDescent="0.25">
      <c r="B28" s="185">
        <v>43572</v>
      </c>
      <c r="C28" s="185" t="str">
        <f t="shared" si="5"/>
        <v>Wed</v>
      </c>
      <c r="D28" s="183">
        <v>0.75</v>
      </c>
      <c r="E28" s="183">
        <f t="shared" si="7"/>
        <v>0.79166666666666663</v>
      </c>
      <c r="F28" s="183" t="s">
        <v>214</v>
      </c>
      <c r="G28" s="183" t="str">
        <f t="shared" si="3"/>
        <v>BlueJays</v>
      </c>
      <c r="H28" s="183" t="str">
        <f>L28</f>
        <v>BlueJays</v>
      </c>
      <c r="I28" s="183"/>
      <c r="J28" s="183"/>
      <c r="K28" s="183" t="str">
        <f t="shared" si="4"/>
        <v>Blue-Rock-Roya</v>
      </c>
      <c r="L28" s="156" t="s">
        <v>98</v>
      </c>
      <c r="M28" s="156" t="s">
        <v>26</v>
      </c>
      <c r="N28" s="156" t="s">
        <v>21</v>
      </c>
    </row>
    <row r="29" spans="2:14" s="181" customFormat="1" x14ac:dyDescent="0.25">
      <c r="B29" s="185">
        <v>43572</v>
      </c>
      <c r="C29" s="185" t="str">
        <f t="shared" si="5"/>
        <v>Wed</v>
      </c>
      <c r="D29" s="183">
        <v>0.75</v>
      </c>
      <c r="E29" s="183">
        <f t="shared" si="7"/>
        <v>0.79166666666666663</v>
      </c>
      <c r="F29" s="183" t="s">
        <v>214</v>
      </c>
      <c r="G29" s="183" t="str">
        <f t="shared" si="3"/>
        <v>Rockies</v>
      </c>
      <c r="H29" s="183"/>
      <c r="I29" s="183" t="str">
        <f>M29</f>
        <v>Rockies</v>
      </c>
      <c r="J29" s="183"/>
      <c r="K29" s="183" t="str">
        <f t="shared" si="4"/>
        <v>Blue-Rock-Roya</v>
      </c>
      <c r="L29" s="156" t="s">
        <v>98</v>
      </c>
      <c r="M29" s="156" t="s">
        <v>26</v>
      </c>
      <c r="N29" s="156" t="s">
        <v>21</v>
      </c>
    </row>
    <row r="30" spans="2:14" s="181" customFormat="1" x14ac:dyDescent="0.25">
      <c r="B30" s="185">
        <v>43572</v>
      </c>
      <c r="C30" s="185" t="str">
        <f t="shared" si="5"/>
        <v>Wed</v>
      </c>
      <c r="D30" s="183">
        <v>0.75</v>
      </c>
      <c r="E30" s="183">
        <f t="shared" si="7"/>
        <v>0.79166666666666663</v>
      </c>
      <c r="F30" s="183" t="s">
        <v>214</v>
      </c>
      <c r="G30" s="183" t="str">
        <f t="shared" si="3"/>
        <v>Royals</v>
      </c>
      <c r="H30" s="183"/>
      <c r="I30" s="183"/>
      <c r="J30" s="183" t="str">
        <f>N30</f>
        <v>Royals</v>
      </c>
      <c r="K30" s="183" t="str">
        <f t="shared" si="4"/>
        <v>Blue-Rock-Roya</v>
      </c>
      <c r="L30" s="156" t="s">
        <v>98</v>
      </c>
      <c r="M30" s="156" t="s">
        <v>26</v>
      </c>
      <c r="N30" s="156" t="s">
        <v>21</v>
      </c>
    </row>
    <row r="31" spans="2:14" x14ac:dyDescent="0.25">
      <c r="B31" s="185">
        <v>43579</v>
      </c>
      <c r="C31" s="185" t="str">
        <f t="shared" si="5"/>
        <v>Wed</v>
      </c>
      <c r="D31" s="183">
        <v>0.70833333333333337</v>
      </c>
      <c r="E31" s="183">
        <f t="shared" si="7"/>
        <v>0.75</v>
      </c>
      <c r="F31" s="183" t="s">
        <v>214</v>
      </c>
      <c r="G31" s="183" t="str">
        <f t="shared" si="3"/>
        <v>Pirates</v>
      </c>
      <c r="H31" s="183" t="str">
        <f>L31</f>
        <v>Pirates</v>
      </c>
      <c r="I31" s="183"/>
      <c r="J31" s="183"/>
      <c r="K31" s="183" t="str">
        <f t="shared" si="4"/>
        <v>Pira-Mari-Tige</v>
      </c>
      <c r="L31" s="156" t="s">
        <v>16</v>
      </c>
      <c r="M31" s="156" t="s">
        <v>20</v>
      </c>
      <c r="N31" s="156" t="s">
        <v>82</v>
      </c>
    </row>
    <row r="32" spans="2:14" s="181" customFormat="1" x14ac:dyDescent="0.25">
      <c r="B32" s="185">
        <v>43579</v>
      </c>
      <c r="C32" s="185" t="str">
        <f t="shared" si="5"/>
        <v>Wed</v>
      </c>
      <c r="D32" s="183">
        <v>0.70833333333333337</v>
      </c>
      <c r="E32" s="183">
        <f t="shared" si="7"/>
        <v>0.75</v>
      </c>
      <c r="F32" s="183" t="s">
        <v>214</v>
      </c>
      <c r="G32" s="183" t="str">
        <f t="shared" si="3"/>
        <v>Mariners</v>
      </c>
      <c r="H32" s="183"/>
      <c r="I32" s="183" t="str">
        <f>M32</f>
        <v>Mariners</v>
      </c>
      <c r="J32" s="183"/>
      <c r="K32" s="183" t="str">
        <f t="shared" si="4"/>
        <v>Pira-Mari-Tige</v>
      </c>
      <c r="L32" s="156" t="s">
        <v>16</v>
      </c>
      <c r="M32" s="156" t="s">
        <v>20</v>
      </c>
      <c r="N32" s="156" t="s">
        <v>82</v>
      </c>
    </row>
    <row r="33" spans="2:14" s="181" customFormat="1" x14ac:dyDescent="0.25">
      <c r="B33" s="185">
        <v>43579</v>
      </c>
      <c r="C33" s="185" t="str">
        <f t="shared" si="5"/>
        <v>Wed</v>
      </c>
      <c r="D33" s="183">
        <v>0.70833333333333337</v>
      </c>
      <c r="E33" s="183">
        <f t="shared" si="7"/>
        <v>0.75</v>
      </c>
      <c r="F33" s="183" t="s">
        <v>214</v>
      </c>
      <c r="G33" s="183" t="str">
        <f t="shared" si="3"/>
        <v>Tigers</v>
      </c>
      <c r="H33" s="183"/>
      <c r="I33" s="183"/>
      <c r="J33" s="183" t="str">
        <f>N33</f>
        <v>Tigers</v>
      </c>
      <c r="K33" s="183" t="str">
        <f t="shared" si="4"/>
        <v>Pira-Mari-Tige</v>
      </c>
      <c r="L33" s="156" t="s">
        <v>16</v>
      </c>
      <c r="M33" s="156" t="s">
        <v>20</v>
      </c>
      <c r="N33" s="156" t="s">
        <v>82</v>
      </c>
    </row>
    <row r="34" spans="2:14" x14ac:dyDescent="0.25">
      <c r="B34" s="185">
        <v>43579</v>
      </c>
      <c r="C34" s="185" t="str">
        <f t="shared" si="5"/>
        <v>Wed</v>
      </c>
      <c r="D34" s="183">
        <v>0.75</v>
      </c>
      <c r="E34" s="183">
        <f t="shared" si="7"/>
        <v>0.79166666666666663</v>
      </c>
      <c r="F34" s="183" t="s">
        <v>214</v>
      </c>
      <c r="G34" s="183" t="str">
        <f t="shared" si="3"/>
        <v>BlueJays</v>
      </c>
      <c r="H34" s="183" t="str">
        <f>L34</f>
        <v>BlueJays</v>
      </c>
      <c r="I34" s="183"/>
      <c r="J34" s="183"/>
      <c r="K34" s="183" t="str">
        <f t="shared" si="4"/>
        <v>Blue-Rock-Roya</v>
      </c>
      <c r="L34" s="156" t="s">
        <v>98</v>
      </c>
      <c r="M34" s="156" t="s">
        <v>26</v>
      </c>
      <c r="N34" s="156" t="s">
        <v>21</v>
      </c>
    </row>
    <row r="35" spans="2:14" s="181" customFormat="1" x14ac:dyDescent="0.25">
      <c r="B35" s="185">
        <v>43579</v>
      </c>
      <c r="C35" s="185" t="str">
        <f t="shared" si="5"/>
        <v>Wed</v>
      </c>
      <c r="D35" s="183">
        <v>0.75</v>
      </c>
      <c r="E35" s="183">
        <f t="shared" si="7"/>
        <v>0.79166666666666663</v>
      </c>
      <c r="F35" s="183" t="s">
        <v>214</v>
      </c>
      <c r="G35" s="183" t="str">
        <f t="shared" si="3"/>
        <v>Rockies</v>
      </c>
      <c r="H35" s="183"/>
      <c r="I35" s="183" t="str">
        <f>M35</f>
        <v>Rockies</v>
      </c>
      <c r="J35" s="183"/>
      <c r="K35" s="183" t="str">
        <f t="shared" si="4"/>
        <v>Blue-Rock-Roya</v>
      </c>
      <c r="L35" s="156" t="s">
        <v>98</v>
      </c>
      <c r="M35" s="156" t="s">
        <v>26</v>
      </c>
      <c r="N35" s="156" t="s">
        <v>21</v>
      </c>
    </row>
    <row r="36" spans="2:14" s="181" customFormat="1" x14ac:dyDescent="0.25">
      <c r="B36" s="185">
        <v>43579</v>
      </c>
      <c r="C36" s="185" t="str">
        <f t="shared" si="5"/>
        <v>Wed</v>
      </c>
      <c r="D36" s="183">
        <v>0.75</v>
      </c>
      <c r="E36" s="183">
        <f t="shared" si="7"/>
        <v>0.79166666666666663</v>
      </c>
      <c r="F36" s="183" t="s">
        <v>214</v>
      </c>
      <c r="G36" s="183" t="str">
        <f t="shared" si="3"/>
        <v>Royals</v>
      </c>
      <c r="H36" s="183"/>
      <c r="I36" s="183"/>
      <c r="J36" s="183" t="str">
        <f>N36</f>
        <v>Royals</v>
      </c>
      <c r="K36" s="183" t="str">
        <f t="shared" si="4"/>
        <v>Blue-Rock-Roya</v>
      </c>
      <c r="L36" s="156" t="s">
        <v>98</v>
      </c>
      <c r="M36" s="156" t="s">
        <v>26</v>
      </c>
      <c r="N36" s="156" t="s">
        <v>21</v>
      </c>
    </row>
    <row r="37" spans="2:14" x14ac:dyDescent="0.25">
      <c r="B37" s="185">
        <v>43582</v>
      </c>
      <c r="C37" s="185" t="str">
        <f t="shared" si="5"/>
        <v>Sat</v>
      </c>
      <c r="D37" s="183">
        <v>0.375</v>
      </c>
      <c r="E37" s="183">
        <f t="shared" si="7"/>
        <v>0.41666666666666669</v>
      </c>
      <c r="F37" s="189" t="s">
        <v>208</v>
      </c>
      <c r="G37" s="156" t="s">
        <v>98</v>
      </c>
      <c r="H37" s="183"/>
      <c r="I37" s="183"/>
      <c r="J37" s="183"/>
      <c r="K37" s="183" t="str">
        <f>L37</f>
        <v>Fun Day</v>
      </c>
      <c r="L37" s="186" t="s">
        <v>223</v>
      </c>
      <c r="M37" s="186"/>
      <c r="N37" s="186"/>
    </row>
    <row r="38" spans="2:14" s="181" customFormat="1" x14ac:dyDescent="0.25">
      <c r="B38" s="185">
        <v>43582</v>
      </c>
      <c r="C38" s="185" t="str">
        <f t="shared" si="5"/>
        <v>Sat</v>
      </c>
      <c r="D38" s="183">
        <v>0.375</v>
      </c>
      <c r="E38" s="183">
        <f t="shared" si="7"/>
        <v>0.41666666666666669</v>
      </c>
      <c r="F38" s="189" t="s">
        <v>208</v>
      </c>
      <c r="G38" s="156" t="s">
        <v>201</v>
      </c>
      <c r="H38" s="183"/>
      <c r="I38" s="183"/>
      <c r="J38" s="183"/>
      <c r="K38" s="183" t="str">
        <f t="shared" ref="K38:K45" si="8">L38</f>
        <v>Fun Day</v>
      </c>
      <c r="L38" s="186" t="s">
        <v>223</v>
      </c>
      <c r="M38" s="186"/>
      <c r="N38" s="186"/>
    </row>
    <row r="39" spans="2:14" s="181" customFormat="1" x14ac:dyDescent="0.25">
      <c r="B39" s="185">
        <v>43582</v>
      </c>
      <c r="C39" s="185" t="str">
        <f t="shared" si="5"/>
        <v>Sat</v>
      </c>
      <c r="D39" s="183">
        <v>0.375</v>
      </c>
      <c r="E39" s="183">
        <f t="shared" si="7"/>
        <v>0.41666666666666669</v>
      </c>
      <c r="F39" s="189" t="s">
        <v>208</v>
      </c>
      <c r="G39" s="156" t="s">
        <v>64</v>
      </c>
      <c r="H39" s="183"/>
      <c r="I39" s="183"/>
      <c r="J39" s="183"/>
      <c r="K39" s="183" t="str">
        <f t="shared" si="8"/>
        <v>Fun Day</v>
      </c>
      <c r="L39" s="186" t="s">
        <v>223</v>
      </c>
      <c r="M39" s="186"/>
      <c r="N39" s="186"/>
    </row>
    <row r="40" spans="2:14" s="181" customFormat="1" x14ac:dyDescent="0.25">
      <c r="B40" s="185">
        <v>43582</v>
      </c>
      <c r="C40" s="185" t="str">
        <f t="shared" si="5"/>
        <v>Sat</v>
      </c>
      <c r="D40" s="183">
        <v>0.375</v>
      </c>
      <c r="E40" s="183">
        <f t="shared" si="7"/>
        <v>0.41666666666666669</v>
      </c>
      <c r="F40" s="189" t="s">
        <v>208</v>
      </c>
      <c r="G40" s="115" t="s">
        <v>20</v>
      </c>
      <c r="H40" s="183"/>
      <c r="I40" s="183"/>
      <c r="J40" s="183"/>
      <c r="K40" s="183" t="str">
        <f t="shared" si="8"/>
        <v>Fun Day</v>
      </c>
      <c r="L40" s="186" t="s">
        <v>223</v>
      </c>
      <c r="M40" s="186"/>
      <c r="N40" s="186"/>
    </row>
    <row r="41" spans="2:14" s="181" customFormat="1" x14ac:dyDescent="0.25">
      <c r="B41" s="185">
        <v>43582</v>
      </c>
      <c r="C41" s="185" t="str">
        <f t="shared" si="5"/>
        <v>Sat</v>
      </c>
      <c r="D41" s="183">
        <v>0.375</v>
      </c>
      <c r="E41" s="183">
        <f t="shared" si="7"/>
        <v>0.41666666666666669</v>
      </c>
      <c r="F41" s="189" t="s">
        <v>208</v>
      </c>
      <c r="G41" s="115" t="s">
        <v>16</v>
      </c>
      <c r="H41" s="183"/>
      <c r="I41" s="183"/>
      <c r="J41" s="183"/>
      <c r="K41" s="183" t="str">
        <f t="shared" si="8"/>
        <v>Fun Day</v>
      </c>
      <c r="L41" s="186" t="s">
        <v>223</v>
      </c>
      <c r="M41" s="186"/>
      <c r="N41" s="186"/>
    </row>
    <row r="42" spans="2:14" s="181" customFormat="1" x14ac:dyDescent="0.25">
      <c r="B42" s="185">
        <v>43582</v>
      </c>
      <c r="C42" s="185" t="str">
        <f t="shared" si="5"/>
        <v>Sat</v>
      </c>
      <c r="D42" s="183">
        <v>0.375</v>
      </c>
      <c r="E42" s="183">
        <f t="shared" si="7"/>
        <v>0.41666666666666669</v>
      </c>
      <c r="F42" s="189" t="s">
        <v>208</v>
      </c>
      <c r="G42" s="115" t="s">
        <v>26</v>
      </c>
      <c r="H42" s="183"/>
      <c r="I42" s="183"/>
      <c r="J42" s="183"/>
      <c r="K42" s="183" t="str">
        <f t="shared" si="8"/>
        <v>Fun Day</v>
      </c>
      <c r="L42" s="186" t="s">
        <v>223</v>
      </c>
      <c r="M42" s="186"/>
      <c r="N42" s="186"/>
    </row>
    <row r="43" spans="2:14" s="181" customFormat="1" x14ac:dyDescent="0.25">
      <c r="B43" s="185">
        <v>43582</v>
      </c>
      <c r="C43" s="185" t="str">
        <f t="shared" si="5"/>
        <v>Sat</v>
      </c>
      <c r="D43" s="183">
        <v>0.375</v>
      </c>
      <c r="E43" s="183">
        <f t="shared" si="7"/>
        <v>0.41666666666666669</v>
      </c>
      <c r="F43" s="189" t="s">
        <v>208</v>
      </c>
      <c r="G43" s="115" t="s">
        <v>21</v>
      </c>
      <c r="H43" s="183"/>
      <c r="I43" s="183"/>
      <c r="J43" s="183"/>
      <c r="K43" s="183" t="str">
        <f t="shared" si="8"/>
        <v>Fun Day</v>
      </c>
      <c r="L43" s="186" t="s">
        <v>223</v>
      </c>
      <c r="M43" s="186"/>
      <c r="N43" s="186"/>
    </row>
    <row r="44" spans="2:14" s="181" customFormat="1" x14ac:dyDescent="0.25">
      <c r="B44" s="185">
        <v>43582</v>
      </c>
      <c r="C44" s="185" t="str">
        <f t="shared" si="5"/>
        <v>Sat</v>
      </c>
      <c r="D44" s="183">
        <v>0.375</v>
      </c>
      <c r="E44" s="183">
        <f t="shared" si="7"/>
        <v>0.41666666666666669</v>
      </c>
      <c r="F44" s="189" t="s">
        <v>208</v>
      </c>
      <c r="G44" s="115" t="s">
        <v>82</v>
      </c>
      <c r="H44" s="183"/>
      <c r="I44" s="183"/>
      <c r="J44" s="183"/>
      <c r="K44" s="183" t="str">
        <f t="shared" si="8"/>
        <v>Fun Day</v>
      </c>
      <c r="L44" s="186" t="s">
        <v>223</v>
      </c>
      <c r="M44" s="186"/>
      <c r="N44" s="186"/>
    </row>
    <row r="45" spans="2:14" s="181" customFormat="1" x14ac:dyDescent="0.25">
      <c r="B45" s="185">
        <v>43582</v>
      </c>
      <c r="C45" s="185" t="str">
        <f t="shared" si="5"/>
        <v>Sat</v>
      </c>
      <c r="D45" s="183">
        <v>0.375</v>
      </c>
      <c r="E45" s="183">
        <f t="shared" si="7"/>
        <v>0.41666666666666669</v>
      </c>
      <c r="F45" s="189" t="s">
        <v>208</v>
      </c>
      <c r="G45" s="115" t="s">
        <v>28</v>
      </c>
      <c r="H45" s="183"/>
      <c r="I45" s="183"/>
      <c r="J45" s="183"/>
      <c r="K45" s="183" t="str">
        <f t="shared" si="8"/>
        <v>Fun Day</v>
      </c>
      <c r="L45" s="186" t="s">
        <v>223</v>
      </c>
      <c r="M45" s="186"/>
      <c r="N45" s="186"/>
    </row>
    <row r="46" spans="2:14" x14ac:dyDescent="0.25">
      <c r="B46" s="185">
        <v>43583</v>
      </c>
      <c r="C46" s="185" t="str">
        <f t="shared" si="5"/>
        <v>Sun</v>
      </c>
      <c r="D46" s="183">
        <v>0.39583333333333331</v>
      </c>
      <c r="E46" s="183">
        <f t="shared" si="7"/>
        <v>0.4375</v>
      </c>
      <c r="F46" s="183" t="s">
        <v>214</v>
      </c>
      <c r="G46" s="183" t="str">
        <f t="shared" ref="G46:G63" si="9">IF(H46&lt;&gt;"",H46,IF(I46&lt;&gt;"",I46,IF(J46&lt;&gt;"",J46,"error")))</f>
        <v>Dbacks</v>
      </c>
      <c r="H46" s="183" t="str">
        <f>L46</f>
        <v>Dbacks</v>
      </c>
      <c r="I46" s="183"/>
      <c r="J46" s="183"/>
      <c r="K46" s="183" t="str">
        <f t="shared" ref="K46:K63" si="10">CONCATENATE(LEFT(L46,4),"-",LEFT(M46,4),"-",LEFT(N46,4))</f>
        <v>Dbac-Mari-Roya</v>
      </c>
      <c r="L46" s="156" t="s">
        <v>201</v>
      </c>
      <c r="M46" s="156" t="s">
        <v>20</v>
      </c>
      <c r="N46" s="156" t="s">
        <v>21</v>
      </c>
    </row>
    <row r="47" spans="2:14" s="181" customFormat="1" x14ac:dyDescent="0.25">
      <c r="B47" s="185">
        <v>43583</v>
      </c>
      <c r="C47" s="185" t="str">
        <f t="shared" si="5"/>
        <v>Sun</v>
      </c>
      <c r="D47" s="183">
        <v>0.39583333333333331</v>
      </c>
      <c r="E47" s="183">
        <f t="shared" si="7"/>
        <v>0.4375</v>
      </c>
      <c r="F47" s="183" t="s">
        <v>214</v>
      </c>
      <c r="G47" s="183" t="str">
        <f t="shared" si="9"/>
        <v>Mariners</v>
      </c>
      <c r="H47" s="183"/>
      <c r="I47" s="183" t="str">
        <f>M47</f>
        <v>Mariners</v>
      </c>
      <c r="J47" s="183"/>
      <c r="K47" s="183" t="str">
        <f t="shared" si="10"/>
        <v>Dbac-Mari-Roya</v>
      </c>
      <c r="L47" s="156" t="s">
        <v>201</v>
      </c>
      <c r="M47" s="156" t="s">
        <v>20</v>
      </c>
      <c r="N47" s="156" t="s">
        <v>21</v>
      </c>
    </row>
    <row r="48" spans="2:14" s="181" customFormat="1" x14ac:dyDescent="0.25">
      <c r="B48" s="185">
        <v>43583</v>
      </c>
      <c r="C48" s="185" t="str">
        <f t="shared" si="5"/>
        <v>Sun</v>
      </c>
      <c r="D48" s="183">
        <v>0.39583333333333331</v>
      </c>
      <c r="E48" s="183">
        <f t="shared" si="7"/>
        <v>0.4375</v>
      </c>
      <c r="F48" s="183" t="s">
        <v>214</v>
      </c>
      <c r="G48" s="183" t="str">
        <f t="shared" si="9"/>
        <v>Royals</v>
      </c>
      <c r="H48" s="183"/>
      <c r="I48" s="183"/>
      <c r="J48" s="183" t="str">
        <f>N48</f>
        <v>Royals</v>
      </c>
      <c r="K48" s="183" t="str">
        <f t="shared" si="10"/>
        <v>Dbac-Mari-Roya</v>
      </c>
      <c r="L48" s="156" t="s">
        <v>201</v>
      </c>
      <c r="M48" s="156" t="s">
        <v>20</v>
      </c>
      <c r="N48" s="156" t="s">
        <v>21</v>
      </c>
    </row>
    <row r="49" spans="2:14" x14ac:dyDescent="0.25">
      <c r="B49" s="185">
        <v>43583</v>
      </c>
      <c r="C49" s="185" t="str">
        <f t="shared" si="5"/>
        <v>Sun</v>
      </c>
      <c r="D49" s="183">
        <v>0.4375</v>
      </c>
      <c r="E49" s="183">
        <f t="shared" si="7"/>
        <v>0.47916666666666669</v>
      </c>
      <c r="F49" s="183" t="s">
        <v>214</v>
      </c>
      <c r="G49" s="183" t="str">
        <f t="shared" si="9"/>
        <v>Dodgers</v>
      </c>
      <c r="H49" s="183" t="str">
        <f>L49</f>
        <v>Dodgers</v>
      </c>
      <c r="I49" s="183"/>
      <c r="J49" s="183"/>
      <c r="K49" s="183" t="str">
        <f t="shared" si="10"/>
        <v>Dodg-Tige-Blue</v>
      </c>
      <c r="L49" s="156" t="s">
        <v>64</v>
      </c>
      <c r="M49" s="156" t="s">
        <v>82</v>
      </c>
      <c r="N49" s="156" t="s">
        <v>98</v>
      </c>
    </row>
    <row r="50" spans="2:14" s="181" customFormat="1" x14ac:dyDescent="0.25">
      <c r="B50" s="185">
        <v>43583</v>
      </c>
      <c r="C50" s="185" t="str">
        <f t="shared" si="5"/>
        <v>Sun</v>
      </c>
      <c r="D50" s="183">
        <v>0.4375</v>
      </c>
      <c r="E50" s="183">
        <f t="shared" si="7"/>
        <v>0.47916666666666669</v>
      </c>
      <c r="F50" s="183" t="s">
        <v>214</v>
      </c>
      <c r="G50" s="183" t="str">
        <f t="shared" si="9"/>
        <v>Tigers</v>
      </c>
      <c r="H50" s="183"/>
      <c r="I50" s="183" t="str">
        <f>M50</f>
        <v>Tigers</v>
      </c>
      <c r="J50" s="183"/>
      <c r="K50" s="183" t="str">
        <f t="shared" si="10"/>
        <v>Dodg-Tige-Blue</v>
      </c>
      <c r="L50" s="156" t="s">
        <v>64</v>
      </c>
      <c r="M50" s="156" t="s">
        <v>82</v>
      </c>
      <c r="N50" s="156" t="s">
        <v>98</v>
      </c>
    </row>
    <row r="51" spans="2:14" s="181" customFormat="1" x14ac:dyDescent="0.25">
      <c r="B51" s="185">
        <v>43583</v>
      </c>
      <c r="C51" s="185" t="str">
        <f t="shared" si="5"/>
        <v>Sun</v>
      </c>
      <c r="D51" s="183">
        <v>0.4375</v>
      </c>
      <c r="E51" s="183">
        <f t="shared" si="7"/>
        <v>0.47916666666666669</v>
      </c>
      <c r="F51" s="183" t="s">
        <v>214</v>
      </c>
      <c r="G51" s="183" t="str">
        <f t="shared" si="9"/>
        <v>BlueJays</v>
      </c>
      <c r="H51" s="183"/>
      <c r="I51" s="183"/>
      <c r="J51" s="183" t="str">
        <f>N51</f>
        <v>BlueJays</v>
      </c>
      <c r="K51" s="183" t="str">
        <f t="shared" si="10"/>
        <v>Dodg-Tige-Blue</v>
      </c>
      <c r="L51" s="156" t="s">
        <v>64</v>
      </c>
      <c r="M51" s="156" t="s">
        <v>82</v>
      </c>
      <c r="N51" s="156" t="s">
        <v>98</v>
      </c>
    </row>
    <row r="52" spans="2:14" x14ac:dyDescent="0.25">
      <c r="B52" s="185">
        <v>43583</v>
      </c>
      <c r="C52" s="185" t="str">
        <f t="shared" si="5"/>
        <v>Sun</v>
      </c>
      <c r="D52" s="183">
        <v>0.4375</v>
      </c>
      <c r="E52" s="183">
        <f t="shared" si="7"/>
        <v>0.47916666666666669</v>
      </c>
      <c r="F52" s="183" t="s">
        <v>215</v>
      </c>
      <c r="G52" s="183" t="str">
        <f t="shared" si="9"/>
        <v>Yankees</v>
      </c>
      <c r="H52" s="183" t="str">
        <f>L52</f>
        <v>Yankees</v>
      </c>
      <c r="I52" s="183"/>
      <c r="J52" s="183"/>
      <c r="K52" s="183" t="str">
        <f t="shared" si="10"/>
        <v>Yank-Pira-Rock</v>
      </c>
      <c r="L52" s="156" t="s">
        <v>28</v>
      </c>
      <c r="M52" s="156" t="s">
        <v>16</v>
      </c>
      <c r="N52" s="156" t="s">
        <v>26</v>
      </c>
    </row>
    <row r="53" spans="2:14" s="181" customFormat="1" x14ac:dyDescent="0.25">
      <c r="B53" s="185">
        <v>43583</v>
      </c>
      <c r="C53" s="185" t="str">
        <f t="shared" si="5"/>
        <v>Sun</v>
      </c>
      <c r="D53" s="183">
        <v>0.4375</v>
      </c>
      <c r="E53" s="183">
        <f t="shared" si="7"/>
        <v>0.47916666666666669</v>
      </c>
      <c r="F53" s="183" t="s">
        <v>215</v>
      </c>
      <c r="G53" s="183" t="str">
        <f t="shared" si="9"/>
        <v>Pirates</v>
      </c>
      <c r="H53" s="183"/>
      <c r="I53" s="183" t="str">
        <f>M53</f>
        <v>Pirates</v>
      </c>
      <c r="J53" s="183"/>
      <c r="K53" s="183" t="str">
        <f t="shared" si="10"/>
        <v>Yank-Pira-Rock</v>
      </c>
      <c r="L53" s="156" t="s">
        <v>28</v>
      </c>
      <c r="M53" s="156" t="s">
        <v>16</v>
      </c>
      <c r="N53" s="156" t="s">
        <v>26</v>
      </c>
    </row>
    <row r="54" spans="2:14" s="181" customFormat="1" x14ac:dyDescent="0.25">
      <c r="B54" s="185">
        <v>43583</v>
      </c>
      <c r="C54" s="185" t="str">
        <f t="shared" si="5"/>
        <v>Sun</v>
      </c>
      <c r="D54" s="183">
        <v>0.4375</v>
      </c>
      <c r="E54" s="183">
        <f t="shared" si="7"/>
        <v>0.47916666666666669</v>
      </c>
      <c r="F54" s="183" t="s">
        <v>215</v>
      </c>
      <c r="G54" s="183" t="str">
        <f t="shared" si="9"/>
        <v>Rockies</v>
      </c>
      <c r="H54" s="183"/>
      <c r="I54" s="183"/>
      <c r="J54" s="183" t="str">
        <f>N54</f>
        <v>Rockies</v>
      </c>
      <c r="K54" s="183" t="str">
        <f t="shared" si="10"/>
        <v>Yank-Pira-Rock</v>
      </c>
      <c r="L54" s="156" t="s">
        <v>28</v>
      </c>
      <c r="M54" s="156" t="s">
        <v>16</v>
      </c>
      <c r="N54" s="156" t="s">
        <v>26</v>
      </c>
    </row>
    <row r="55" spans="2:14" x14ac:dyDescent="0.25">
      <c r="B55" s="185">
        <v>43584</v>
      </c>
      <c r="C55" s="185" t="str">
        <f t="shared" si="5"/>
        <v>Mon</v>
      </c>
      <c r="D55" s="183">
        <v>0.75</v>
      </c>
      <c r="E55" s="183">
        <f t="shared" si="7"/>
        <v>0.79166666666666663</v>
      </c>
      <c r="F55" s="183" t="s">
        <v>214</v>
      </c>
      <c r="G55" s="183" t="str">
        <f t="shared" si="9"/>
        <v>Dbacks</v>
      </c>
      <c r="H55" s="183" t="str">
        <f>L55</f>
        <v>Dbacks</v>
      </c>
      <c r="I55" s="183"/>
      <c r="J55" s="183"/>
      <c r="K55" s="183" t="str">
        <f t="shared" si="10"/>
        <v>Dbac-Dodg-Yank</v>
      </c>
      <c r="L55" s="156" t="s">
        <v>201</v>
      </c>
      <c r="M55" s="156" t="s">
        <v>64</v>
      </c>
      <c r="N55" s="156" t="s">
        <v>28</v>
      </c>
    </row>
    <row r="56" spans="2:14" s="181" customFormat="1" x14ac:dyDescent="0.25">
      <c r="B56" s="185">
        <v>43584</v>
      </c>
      <c r="C56" s="185" t="str">
        <f t="shared" si="5"/>
        <v>Mon</v>
      </c>
      <c r="D56" s="183">
        <v>0.75</v>
      </c>
      <c r="E56" s="183">
        <f t="shared" si="7"/>
        <v>0.79166666666666663</v>
      </c>
      <c r="F56" s="183" t="s">
        <v>214</v>
      </c>
      <c r="G56" s="183" t="str">
        <f t="shared" si="9"/>
        <v>Dodgers</v>
      </c>
      <c r="H56" s="183"/>
      <c r="I56" s="183" t="str">
        <f>M56</f>
        <v>Dodgers</v>
      </c>
      <c r="J56" s="183"/>
      <c r="K56" s="183" t="str">
        <f t="shared" si="10"/>
        <v>Dbac-Dodg-Yank</v>
      </c>
      <c r="L56" s="156" t="s">
        <v>201</v>
      </c>
      <c r="M56" s="156" t="s">
        <v>64</v>
      </c>
      <c r="N56" s="156" t="s">
        <v>28</v>
      </c>
    </row>
    <row r="57" spans="2:14" s="181" customFormat="1" x14ac:dyDescent="0.25">
      <c r="B57" s="185">
        <v>43584</v>
      </c>
      <c r="C57" s="185" t="str">
        <f t="shared" si="5"/>
        <v>Mon</v>
      </c>
      <c r="D57" s="183">
        <v>0.75</v>
      </c>
      <c r="E57" s="183">
        <f t="shared" si="7"/>
        <v>0.79166666666666663</v>
      </c>
      <c r="F57" s="183" t="s">
        <v>214</v>
      </c>
      <c r="G57" s="183" t="str">
        <f t="shared" si="9"/>
        <v>Yankees</v>
      </c>
      <c r="H57" s="183"/>
      <c r="I57" s="183"/>
      <c r="J57" s="183" t="str">
        <f>N57</f>
        <v>Yankees</v>
      </c>
      <c r="K57" s="183" t="str">
        <f t="shared" si="10"/>
        <v>Dbac-Dodg-Yank</v>
      </c>
      <c r="L57" s="156" t="s">
        <v>201</v>
      </c>
      <c r="M57" s="156" t="s">
        <v>64</v>
      </c>
      <c r="N57" s="156" t="s">
        <v>28</v>
      </c>
    </row>
    <row r="58" spans="2:14" x14ac:dyDescent="0.25">
      <c r="B58" s="185">
        <v>43586</v>
      </c>
      <c r="C58" s="185" t="str">
        <f t="shared" si="5"/>
        <v>Wed</v>
      </c>
      <c r="D58" s="183">
        <v>0.70833333333333337</v>
      </c>
      <c r="E58" s="183">
        <f t="shared" si="7"/>
        <v>0.75</v>
      </c>
      <c r="F58" s="183" t="s">
        <v>214</v>
      </c>
      <c r="G58" s="183" t="str">
        <f t="shared" si="9"/>
        <v>Pirates</v>
      </c>
      <c r="H58" s="183" t="str">
        <f>L58</f>
        <v>Pirates</v>
      </c>
      <c r="I58" s="183"/>
      <c r="J58" s="183"/>
      <c r="K58" s="183" t="str">
        <f t="shared" si="10"/>
        <v>Pira-Mari-Tige</v>
      </c>
      <c r="L58" s="156" t="s">
        <v>16</v>
      </c>
      <c r="M58" s="156" t="s">
        <v>20</v>
      </c>
      <c r="N58" s="156" t="s">
        <v>82</v>
      </c>
    </row>
    <row r="59" spans="2:14" s="181" customFormat="1" x14ac:dyDescent="0.25">
      <c r="B59" s="185">
        <v>43586</v>
      </c>
      <c r="C59" s="185" t="str">
        <f t="shared" si="5"/>
        <v>Wed</v>
      </c>
      <c r="D59" s="183">
        <v>0.70833333333333337</v>
      </c>
      <c r="E59" s="183">
        <f t="shared" si="7"/>
        <v>0.75</v>
      </c>
      <c r="F59" s="183" t="s">
        <v>214</v>
      </c>
      <c r="G59" s="183" t="str">
        <f t="shared" si="9"/>
        <v>Mariners</v>
      </c>
      <c r="H59" s="183"/>
      <c r="I59" s="183" t="str">
        <f>M59</f>
        <v>Mariners</v>
      </c>
      <c r="J59" s="183"/>
      <c r="K59" s="183" t="str">
        <f t="shared" si="10"/>
        <v>Pira-Mari-Tige</v>
      </c>
      <c r="L59" s="156" t="s">
        <v>16</v>
      </c>
      <c r="M59" s="156" t="s">
        <v>20</v>
      </c>
      <c r="N59" s="156" t="s">
        <v>82</v>
      </c>
    </row>
    <row r="60" spans="2:14" s="181" customFormat="1" x14ac:dyDescent="0.25">
      <c r="B60" s="185">
        <v>43586</v>
      </c>
      <c r="C60" s="185" t="str">
        <f t="shared" si="5"/>
        <v>Wed</v>
      </c>
      <c r="D60" s="183">
        <v>0.70833333333333337</v>
      </c>
      <c r="E60" s="183">
        <f t="shared" si="7"/>
        <v>0.75</v>
      </c>
      <c r="F60" s="183" t="s">
        <v>214</v>
      </c>
      <c r="G60" s="183" t="str">
        <f t="shared" si="9"/>
        <v>Tigers</v>
      </c>
      <c r="H60" s="183"/>
      <c r="I60" s="183"/>
      <c r="J60" s="183" t="str">
        <f>N60</f>
        <v>Tigers</v>
      </c>
      <c r="K60" s="183" t="str">
        <f t="shared" si="10"/>
        <v>Pira-Mari-Tige</v>
      </c>
      <c r="L60" s="156" t="s">
        <v>16</v>
      </c>
      <c r="M60" s="156" t="s">
        <v>20</v>
      </c>
      <c r="N60" s="156" t="s">
        <v>82</v>
      </c>
    </row>
    <row r="61" spans="2:14" x14ac:dyDescent="0.25">
      <c r="B61" s="185">
        <v>43586</v>
      </c>
      <c r="C61" s="185" t="str">
        <f t="shared" si="5"/>
        <v>Wed</v>
      </c>
      <c r="D61" s="183">
        <v>0.75</v>
      </c>
      <c r="E61" s="183">
        <f t="shared" si="7"/>
        <v>0.79166666666666663</v>
      </c>
      <c r="F61" s="183" t="s">
        <v>214</v>
      </c>
      <c r="G61" s="183" t="str">
        <f t="shared" si="9"/>
        <v>BlueJays</v>
      </c>
      <c r="H61" s="183" t="str">
        <f>L61</f>
        <v>BlueJays</v>
      </c>
      <c r="I61" s="183"/>
      <c r="J61" s="183"/>
      <c r="K61" s="183" t="str">
        <f t="shared" si="10"/>
        <v>Blue-Rock-Roya</v>
      </c>
      <c r="L61" s="156" t="s">
        <v>98</v>
      </c>
      <c r="M61" s="156" t="s">
        <v>26</v>
      </c>
      <c r="N61" s="156" t="s">
        <v>21</v>
      </c>
    </row>
    <row r="62" spans="2:14" s="181" customFormat="1" x14ac:dyDescent="0.25">
      <c r="B62" s="185">
        <v>43586</v>
      </c>
      <c r="C62" s="185" t="str">
        <f t="shared" si="5"/>
        <v>Wed</v>
      </c>
      <c r="D62" s="183">
        <v>0.75</v>
      </c>
      <c r="E62" s="183">
        <f t="shared" si="7"/>
        <v>0.79166666666666663</v>
      </c>
      <c r="F62" s="183" t="s">
        <v>214</v>
      </c>
      <c r="G62" s="183" t="str">
        <f t="shared" si="9"/>
        <v>Rockies</v>
      </c>
      <c r="H62" s="183"/>
      <c r="I62" s="183" t="str">
        <f>M62</f>
        <v>Rockies</v>
      </c>
      <c r="J62" s="183"/>
      <c r="K62" s="183" t="str">
        <f t="shared" si="10"/>
        <v>Blue-Rock-Roya</v>
      </c>
      <c r="L62" s="156" t="s">
        <v>98</v>
      </c>
      <c r="M62" s="156" t="s">
        <v>26</v>
      </c>
      <c r="N62" s="156" t="s">
        <v>21</v>
      </c>
    </row>
    <row r="63" spans="2:14" s="181" customFormat="1" x14ac:dyDescent="0.25">
      <c r="B63" s="185">
        <v>43586</v>
      </c>
      <c r="C63" s="185" t="str">
        <f t="shared" si="5"/>
        <v>Wed</v>
      </c>
      <c r="D63" s="183">
        <v>0.75</v>
      </c>
      <c r="E63" s="183">
        <f t="shared" si="7"/>
        <v>0.79166666666666663</v>
      </c>
      <c r="F63" s="183" t="s">
        <v>214</v>
      </c>
      <c r="G63" s="183" t="str">
        <f t="shared" si="9"/>
        <v>Royals</v>
      </c>
      <c r="H63" s="183"/>
      <c r="I63" s="183"/>
      <c r="J63" s="183" t="str">
        <f>N63</f>
        <v>Royals</v>
      </c>
      <c r="K63" s="183" t="str">
        <f t="shared" si="10"/>
        <v>Blue-Rock-Roya</v>
      </c>
      <c r="L63" s="156" t="s">
        <v>98</v>
      </c>
      <c r="M63" s="156" t="s">
        <v>26</v>
      </c>
      <c r="N63" s="156" t="s">
        <v>21</v>
      </c>
    </row>
    <row r="64" spans="2:14" x14ac:dyDescent="0.25">
      <c r="B64" s="185">
        <v>43590</v>
      </c>
      <c r="C64" s="185" t="str">
        <f t="shared" si="5"/>
        <v>Sun</v>
      </c>
      <c r="D64" s="183">
        <v>0.39583333333333331</v>
      </c>
      <c r="E64" s="183">
        <f t="shared" si="7"/>
        <v>0.4375</v>
      </c>
      <c r="F64" s="183" t="s">
        <v>214</v>
      </c>
      <c r="G64" s="156" t="s">
        <v>98</v>
      </c>
      <c r="H64" s="183"/>
      <c r="I64" s="183"/>
      <c r="J64" s="183"/>
      <c r="K64" s="183" t="str">
        <f>L64</f>
        <v>RALLY CAP DAY #1</v>
      </c>
      <c r="L64" s="187" t="s">
        <v>203</v>
      </c>
      <c r="M64" s="187"/>
      <c r="N64" s="187"/>
    </row>
    <row r="65" spans="2:14" s="181" customFormat="1" x14ac:dyDescent="0.25">
      <c r="B65" s="185">
        <v>43590</v>
      </c>
      <c r="C65" s="185" t="str">
        <f t="shared" si="5"/>
        <v>Sun</v>
      </c>
      <c r="D65" s="183">
        <v>0.39583333333333331</v>
      </c>
      <c r="E65" s="183">
        <f t="shared" si="7"/>
        <v>0.4375</v>
      </c>
      <c r="F65" s="183" t="s">
        <v>214</v>
      </c>
      <c r="G65" s="156" t="s">
        <v>201</v>
      </c>
      <c r="H65" s="183"/>
      <c r="I65" s="183"/>
      <c r="J65" s="183"/>
      <c r="K65" s="183" t="str">
        <f t="shared" ref="K65:K72" si="11">L65</f>
        <v>RALLY CAP DAY #1</v>
      </c>
      <c r="L65" s="187" t="s">
        <v>203</v>
      </c>
      <c r="M65" s="187"/>
      <c r="N65" s="187"/>
    </row>
    <row r="66" spans="2:14" s="181" customFormat="1" x14ac:dyDescent="0.25">
      <c r="B66" s="185">
        <v>43590</v>
      </c>
      <c r="C66" s="185" t="str">
        <f t="shared" si="5"/>
        <v>Sun</v>
      </c>
      <c r="D66" s="183">
        <v>0.39583333333333331</v>
      </c>
      <c r="E66" s="183">
        <f t="shared" si="7"/>
        <v>0.4375</v>
      </c>
      <c r="F66" s="183" t="s">
        <v>214</v>
      </c>
      <c r="G66" s="156" t="s">
        <v>64</v>
      </c>
      <c r="H66" s="183"/>
      <c r="I66" s="183"/>
      <c r="J66" s="183"/>
      <c r="K66" s="183" t="str">
        <f t="shared" si="11"/>
        <v>RALLY CAP DAY #1</v>
      </c>
      <c r="L66" s="187" t="s">
        <v>203</v>
      </c>
      <c r="M66" s="187"/>
      <c r="N66" s="187"/>
    </row>
    <row r="67" spans="2:14" s="181" customFormat="1" x14ac:dyDescent="0.25">
      <c r="B67" s="185">
        <v>43590</v>
      </c>
      <c r="C67" s="185" t="str">
        <f t="shared" si="5"/>
        <v>Sun</v>
      </c>
      <c r="D67" s="183">
        <v>0.4375</v>
      </c>
      <c r="E67" s="183">
        <f t="shared" si="7"/>
        <v>0.47916666666666669</v>
      </c>
      <c r="F67" s="183" t="s">
        <v>214</v>
      </c>
      <c r="G67" s="115" t="s">
        <v>20</v>
      </c>
      <c r="H67" s="183"/>
      <c r="I67" s="183"/>
      <c r="J67" s="183"/>
      <c r="K67" s="183" t="str">
        <f t="shared" si="11"/>
        <v>RALLY CAP DAY #1</v>
      </c>
      <c r="L67" s="187" t="s">
        <v>203</v>
      </c>
      <c r="M67" s="187"/>
      <c r="N67" s="187"/>
    </row>
    <row r="68" spans="2:14" s="181" customFormat="1" x14ac:dyDescent="0.25">
      <c r="B68" s="185">
        <v>43590</v>
      </c>
      <c r="C68" s="185" t="str">
        <f t="shared" si="5"/>
        <v>Sun</v>
      </c>
      <c r="D68" s="183">
        <v>0.4375</v>
      </c>
      <c r="E68" s="183">
        <f t="shared" si="7"/>
        <v>0.47916666666666669</v>
      </c>
      <c r="F68" s="183" t="s">
        <v>214</v>
      </c>
      <c r="G68" s="115" t="s">
        <v>16</v>
      </c>
      <c r="H68" s="183"/>
      <c r="I68" s="183"/>
      <c r="J68" s="183"/>
      <c r="K68" s="183" t="str">
        <f t="shared" si="11"/>
        <v>RALLY CAP DAY #1</v>
      </c>
      <c r="L68" s="187" t="s">
        <v>203</v>
      </c>
      <c r="M68" s="187"/>
      <c r="N68" s="187"/>
    </row>
    <row r="69" spans="2:14" s="181" customFormat="1" x14ac:dyDescent="0.25">
      <c r="B69" s="185">
        <v>43590</v>
      </c>
      <c r="C69" s="185" t="str">
        <f t="shared" si="5"/>
        <v>Sun</v>
      </c>
      <c r="D69" s="183">
        <v>0.4375</v>
      </c>
      <c r="E69" s="183">
        <f t="shared" si="7"/>
        <v>0.47916666666666669</v>
      </c>
      <c r="F69" s="183" t="s">
        <v>214</v>
      </c>
      <c r="G69" s="115" t="s">
        <v>26</v>
      </c>
      <c r="H69" s="183"/>
      <c r="I69" s="183"/>
      <c r="J69" s="183"/>
      <c r="K69" s="183" t="str">
        <f t="shared" si="11"/>
        <v>RALLY CAP DAY #1</v>
      </c>
      <c r="L69" s="187" t="s">
        <v>203</v>
      </c>
      <c r="M69" s="187"/>
      <c r="N69" s="187"/>
    </row>
    <row r="70" spans="2:14" s="181" customFormat="1" x14ac:dyDescent="0.25">
      <c r="B70" s="185">
        <v>43590</v>
      </c>
      <c r="C70" s="185" t="str">
        <f t="shared" si="5"/>
        <v>Sun</v>
      </c>
      <c r="D70" s="183">
        <v>0.4375</v>
      </c>
      <c r="E70" s="183">
        <f t="shared" si="7"/>
        <v>0.47916666666666669</v>
      </c>
      <c r="F70" s="183" t="s">
        <v>214</v>
      </c>
      <c r="G70" s="115" t="s">
        <v>21</v>
      </c>
      <c r="H70" s="183"/>
      <c r="I70" s="183"/>
      <c r="J70" s="183"/>
      <c r="K70" s="183" t="str">
        <f t="shared" si="11"/>
        <v>RALLY CAP DAY #1</v>
      </c>
      <c r="L70" s="187" t="s">
        <v>203</v>
      </c>
      <c r="M70" s="187"/>
      <c r="N70" s="187"/>
    </row>
    <row r="71" spans="2:14" s="181" customFormat="1" x14ac:dyDescent="0.25">
      <c r="B71" s="185">
        <v>43590</v>
      </c>
      <c r="C71" s="185" t="str">
        <f t="shared" si="5"/>
        <v>Sun</v>
      </c>
      <c r="D71" s="183">
        <v>0.4375</v>
      </c>
      <c r="E71" s="183">
        <f t="shared" si="7"/>
        <v>0.47916666666666669</v>
      </c>
      <c r="F71" s="183" t="s">
        <v>214</v>
      </c>
      <c r="G71" s="115" t="s">
        <v>82</v>
      </c>
      <c r="H71" s="183"/>
      <c r="I71" s="183"/>
      <c r="J71" s="183"/>
      <c r="K71" s="183" t="str">
        <f t="shared" si="11"/>
        <v>RALLY CAP DAY #1</v>
      </c>
      <c r="L71" s="187" t="s">
        <v>203</v>
      </c>
      <c r="M71" s="187"/>
      <c r="N71" s="187"/>
    </row>
    <row r="72" spans="2:14" s="181" customFormat="1" x14ac:dyDescent="0.25">
      <c r="B72" s="185">
        <v>43590</v>
      </c>
      <c r="C72" s="185" t="str">
        <f t="shared" si="5"/>
        <v>Sun</v>
      </c>
      <c r="D72" s="183">
        <v>0.4375</v>
      </c>
      <c r="E72" s="183">
        <f t="shared" si="7"/>
        <v>0.47916666666666669</v>
      </c>
      <c r="F72" s="183" t="s">
        <v>214</v>
      </c>
      <c r="G72" s="115" t="s">
        <v>28</v>
      </c>
      <c r="H72" s="183"/>
      <c r="I72" s="183"/>
      <c r="J72" s="183"/>
      <c r="K72" s="183" t="str">
        <f t="shared" si="11"/>
        <v>RALLY CAP DAY #1</v>
      </c>
      <c r="L72" s="187" t="s">
        <v>203</v>
      </c>
      <c r="M72" s="187"/>
      <c r="N72" s="187"/>
    </row>
    <row r="73" spans="2:14" x14ac:dyDescent="0.25">
      <c r="B73" s="185">
        <v>43591</v>
      </c>
      <c r="C73" s="185" t="str">
        <f t="shared" si="5"/>
        <v>Mon</v>
      </c>
      <c r="D73" s="183">
        <v>0.75</v>
      </c>
      <c r="E73" s="183">
        <f t="shared" si="7"/>
        <v>0.79166666666666663</v>
      </c>
      <c r="F73" s="183" t="s">
        <v>214</v>
      </c>
      <c r="G73" s="183" t="str">
        <f t="shared" ref="G73:G136" si="12">IF(H73&lt;&gt;"",H73,IF(I73&lt;&gt;"",I73,IF(J73&lt;&gt;"",J73,"error")))</f>
        <v>Dbacks</v>
      </c>
      <c r="H73" s="183" t="str">
        <f>L73</f>
        <v>Dbacks</v>
      </c>
      <c r="I73" s="183"/>
      <c r="J73" s="183"/>
      <c r="K73" s="183" t="str">
        <f t="shared" ref="K73:K136" si="13">CONCATENATE(LEFT(L73,4),"-",LEFT(M73,4),"-",LEFT(N73,4))</f>
        <v>Dbac-Dodg-Yank</v>
      </c>
      <c r="L73" s="156" t="s">
        <v>201</v>
      </c>
      <c r="M73" s="156" t="s">
        <v>64</v>
      </c>
      <c r="N73" s="156" t="s">
        <v>28</v>
      </c>
    </row>
    <row r="74" spans="2:14" s="181" customFormat="1" x14ac:dyDescent="0.25">
      <c r="B74" s="185">
        <v>43591</v>
      </c>
      <c r="C74" s="185" t="str">
        <f t="shared" si="5"/>
        <v>Mon</v>
      </c>
      <c r="D74" s="183">
        <v>0.75</v>
      </c>
      <c r="E74" s="183">
        <f t="shared" si="7"/>
        <v>0.79166666666666663</v>
      </c>
      <c r="F74" s="183" t="s">
        <v>214</v>
      </c>
      <c r="G74" s="183" t="str">
        <f t="shared" si="12"/>
        <v>Dodgers</v>
      </c>
      <c r="H74" s="183"/>
      <c r="I74" s="183" t="str">
        <f>M74</f>
        <v>Dodgers</v>
      </c>
      <c r="J74" s="183"/>
      <c r="K74" s="183" t="str">
        <f t="shared" si="13"/>
        <v>Dbac-Dodg-Yank</v>
      </c>
      <c r="L74" s="156" t="s">
        <v>201</v>
      </c>
      <c r="M74" s="156" t="s">
        <v>64</v>
      </c>
      <c r="N74" s="156" t="s">
        <v>28</v>
      </c>
    </row>
    <row r="75" spans="2:14" s="181" customFormat="1" x14ac:dyDescent="0.25">
      <c r="B75" s="185">
        <v>43591</v>
      </c>
      <c r="C75" s="185" t="str">
        <f t="shared" si="5"/>
        <v>Mon</v>
      </c>
      <c r="D75" s="183">
        <v>0.75</v>
      </c>
      <c r="E75" s="183">
        <f t="shared" si="7"/>
        <v>0.79166666666666663</v>
      </c>
      <c r="F75" s="183" t="s">
        <v>214</v>
      </c>
      <c r="G75" s="183" t="str">
        <f t="shared" si="12"/>
        <v>Yankees</v>
      </c>
      <c r="H75" s="183"/>
      <c r="I75" s="183"/>
      <c r="J75" s="183" t="str">
        <f>N75</f>
        <v>Yankees</v>
      </c>
      <c r="K75" s="183" t="str">
        <f t="shared" si="13"/>
        <v>Dbac-Dodg-Yank</v>
      </c>
      <c r="L75" s="156" t="s">
        <v>201</v>
      </c>
      <c r="M75" s="156" t="s">
        <v>64</v>
      </c>
      <c r="N75" s="156" t="s">
        <v>28</v>
      </c>
    </row>
    <row r="76" spans="2:14" x14ac:dyDescent="0.25">
      <c r="B76" s="185">
        <v>43593</v>
      </c>
      <c r="C76" s="185" t="str">
        <f t="shared" si="5"/>
        <v>Wed</v>
      </c>
      <c r="D76" s="183">
        <v>0.70833333333333337</v>
      </c>
      <c r="E76" s="183">
        <f t="shared" si="7"/>
        <v>0.75</v>
      </c>
      <c r="F76" s="183" t="s">
        <v>214</v>
      </c>
      <c r="G76" s="183" t="str">
        <f t="shared" si="12"/>
        <v>Pirates</v>
      </c>
      <c r="H76" s="183" t="str">
        <f>L76</f>
        <v>Pirates</v>
      </c>
      <c r="I76" s="183"/>
      <c r="J76" s="183"/>
      <c r="K76" s="183" t="str">
        <f t="shared" si="13"/>
        <v>Pira-Mari-Tige</v>
      </c>
      <c r="L76" s="156" t="s">
        <v>16</v>
      </c>
      <c r="M76" s="156" t="s">
        <v>20</v>
      </c>
      <c r="N76" s="156" t="s">
        <v>82</v>
      </c>
    </row>
    <row r="77" spans="2:14" s="181" customFormat="1" x14ac:dyDescent="0.25">
      <c r="B77" s="185">
        <v>43593</v>
      </c>
      <c r="C77" s="185" t="str">
        <f t="shared" si="5"/>
        <v>Wed</v>
      </c>
      <c r="D77" s="183">
        <v>0.70833333333333337</v>
      </c>
      <c r="E77" s="183">
        <f t="shared" si="7"/>
        <v>0.75</v>
      </c>
      <c r="F77" s="183" t="s">
        <v>214</v>
      </c>
      <c r="G77" s="183" t="str">
        <f t="shared" si="12"/>
        <v>Mariners</v>
      </c>
      <c r="H77" s="183"/>
      <c r="I77" s="183" t="str">
        <f>M77</f>
        <v>Mariners</v>
      </c>
      <c r="J77" s="183"/>
      <c r="K77" s="183" t="str">
        <f t="shared" si="13"/>
        <v>Pira-Mari-Tige</v>
      </c>
      <c r="L77" s="156" t="s">
        <v>16</v>
      </c>
      <c r="M77" s="156" t="s">
        <v>20</v>
      </c>
      <c r="N77" s="156" t="s">
        <v>82</v>
      </c>
    </row>
    <row r="78" spans="2:14" s="181" customFormat="1" x14ac:dyDescent="0.25">
      <c r="B78" s="185">
        <v>43593</v>
      </c>
      <c r="C78" s="185" t="str">
        <f t="shared" si="5"/>
        <v>Wed</v>
      </c>
      <c r="D78" s="183">
        <v>0.70833333333333337</v>
      </c>
      <c r="E78" s="183">
        <f t="shared" si="7"/>
        <v>0.75</v>
      </c>
      <c r="F78" s="183" t="s">
        <v>214</v>
      </c>
      <c r="G78" s="183" t="str">
        <f t="shared" si="12"/>
        <v>Tigers</v>
      </c>
      <c r="H78" s="183"/>
      <c r="I78" s="183"/>
      <c r="J78" s="183" t="str">
        <f>N78</f>
        <v>Tigers</v>
      </c>
      <c r="K78" s="183" t="str">
        <f t="shared" si="13"/>
        <v>Pira-Mari-Tige</v>
      </c>
      <c r="L78" s="156" t="s">
        <v>16</v>
      </c>
      <c r="M78" s="156" t="s">
        <v>20</v>
      </c>
      <c r="N78" s="156" t="s">
        <v>82</v>
      </c>
    </row>
    <row r="79" spans="2:14" x14ac:dyDescent="0.25">
      <c r="B79" s="185">
        <v>43593</v>
      </c>
      <c r="C79" s="185" t="str">
        <f t="shared" si="5"/>
        <v>Wed</v>
      </c>
      <c r="D79" s="183">
        <v>0.75</v>
      </c>
      <c r="E79" s="183">
        <f t="shared" si="7"/>
        <v>0.79166666666666663</v>
      </c>
      <c r="F79" s="183" t="s">
        <v>214</v>
      </c>
      <c r="G79" s="183" t="str">
        <f t="shared" si="12"/>
        <v>BlueJays</v>
      </c>
      <c r="H79" s="183" t="str">
        <f>L79</f>
        <v>BlueJays</v>
      </c>
      <c r="I79" s="183"/>
      <c r="J79" s="183"/>
      <c r="K79" s="183" t="str">
        <f t="shared" si="13"/>
        <v>Blue-Rock-Roya</v>
      </c>
      <c r="L79" s="156" t="s">
        <v>98</v>
      </c>
      <c r="M79" s="156" t="s">
        <v>26</v>
      </c>
      <c r="N79" s="156" t="s">
        <v>21</v>
      </c>
    </row>
    <row r="80" spans="2:14" s="181" customFormat="1" x14ac:dyDescent="0.25">
      <c r="B80" s="185">
        <v>43593</v>
      </c>
      <c r="C80" s="185" t="str">
        <f t="shared" si="5"/>
        <v>Wed</v>
      </c>
      <c r="D80" s="183">
        <v>0.75</v>
      </c>
      <c r="E80" s="183">
        <f t="shared" si="7"/>
        <v>0.79166666666666663</v>
      </c>
      <c r="F80" s="183" t="s">
        <v>214</v>
      </c>
      <c r="G80" s="183" t="str">
        <f t="shared" si="12"/>
        <v>Rockies</v>
      </c>
      <c r="H80" s="183"/>
      <c r="I80" s="183" t="str">
        <f>M80</f>
        <v>Rockies</v>
      </c>
      <c r="J80" s="183"/>
      <c r="K80" s="183" t="str">
        <f t="shared" si="13"/>
        <v>Blue-Rock-Roya</v>
      </c>
      <c r="L80" s="156" t="s">
        <v>98</v>
      </c>
      <c r="M80" s="156" t="s">
        <v>26</v>
      </c>
      <c r="N80" s="156" t="s">
        <v>21</v>
      </c>
    </row>
    <row r="81" spans="2:14" s="181" customFormat="1" x14ac:dyDescent="0.25">
      <c r="B81" s="185">
        <v>43593</v>
      </c>
      <c r="C81" s="185" t="str">
        <f t="shared" si="5"/>
        <v>Wed</v>
      </c>
      <c r="D81" s="183">
        <v>0.75</v>
      </c>
      <c r="E81" s="183">
        <f t="shared" si="7"/>
        <v>0.79166666666666663</v>
      </c>
      <c r="F81" s="183" t="s">
        <v>214</v>
      </c>
      <c r="G81" s="183" t="str">
        <f t="shared" si="12"/>
        <v>Royals</v>
      </c>
      <c r="H81" s="183"/>
      <c r="I81" s="183"/>
      <c r="J81" s="183" t="str">
        <f>N81</f>
        <v>Royals</v>
      </c>
      <c r="K81" s="183" t="str">
        <f t="shared" si="13"/>
        <v>Blue-Rock-Roya</v>
      </c>
      <c r="L81" s="156" t="s">
        <v>98</v>
      </c>
      <c r="M81" s="156" t="s">
        <v>26</v>
      </c>
      <c r="N81" s="156" t="s">
        <v>21</v>
      </c>
    </row>
    <row r="82" spans="2:14" x14ac:dyDescent="0.25">
      <c r="B82" s="185">
        <v>43597</v>
      </c>
      <c r="C82" s="185" t="str">
        <f t="shared" si="5"/>
        <v>Sun</v>
      </c>
      <c r="D82" s="183">
        <v>0.39583333333333331</v>
      </c>
      <c r="E82" s="183">
        <f t="shared" si="7"/>
        <v>0.4375</v>
      </c>
      <c r="F82" s="183" t="s">
        <v>214</v>
      </c>
      <c r="G82" s="183" t="str">
        <f t="shared" si="12"/>
        <v>Dbacks</v>
      </c>
      <c r="H82" s="183" t="str">
        <f>L82</f>
        <v>Dbacks</v>
      </c>
      <c r="I82" s="183"/>
      <c r="J82" s="183"/>
      <c r="K82" s="183" t="str">
        <f t="shared" si="13"/>
        <v>Dbac-Mari-Roya</v>
      </c>
      <c r="L82" s="156" t="s">
        <v>201</v>
      </c>
      <c r="M82" s="156" t="s">
        <v>20</v>
      </c>
      <c r="N82" s="156" t="s">
        <v>21</v>
      </c>
    </row>
    <row r="83" spans="2:14" s="181" customFormat="1" x14ac:dyDescent="0.25">
      <c r="B83" s="185">
        <v>43597</v>
      </c>
      <c r="C83" s="185" t="str">
        <f t="shared" si="5"/>
        <v>Sun</v>
      </c>
      <c r="D83" s="183">
        <v>0.39583333333333331</v>
      </c>
      <c r="E83" s="183">
        <f t="shared" si="7"/>
        <v>0.4375</v>
      </c>
      <c r="F83" s="183" t="s">
        <v>214</v>
      </c>
      <c r="G83" s="183" t="str">
        <f t="shared" si="12"/>
        <v>Mariners</v>
      </c>
      <c r="H83" s="183"/>
      <c r="I83" s="183" t="str">
        <f>M83</f>
        <v>Mariners</v>
      </c>
      <c r="J83" s="183"/>
      <c r="K83" s="183" t="str">
        <f t="shared" si="13"/>
        <v>Dbac-Mari-Roya</v>
      </c>
      <c r="L83" s="156" t="s">
        <v>201</v>
      </c>
      <c r="M83" s="156" t="s">
        <v>20</v>
      </c>
      <c r="N83" s="156" t="s">
        <v>21</v>
      </c>
    </row>
    <row r="84" spans="2:14" s="181" customFormat="1" x14ac:dyDescent="0.25">
      <c r="B84" s="185">
        <v>43597</v>
      </c>
      <c r="C84" s="185" t="str">
        <f t="shared" si="5"/>
        <v>Sun</v>
      </c>
      <c r="D84" s="183">
        <v>0.39583333333333331</v>
      </c>
      <c r="E84" s="183">
        <f t="shared" si="7"/>
        <v>0.4375</v>
      </c>
      <c r="F84" s="183" t="s">
        <v>214</v>
      </c>
      <c r="G84" s="183" t="str">
        <f t="shared" si="12"/>
        <v>Royals</v>
      </c>
      <c r="H84" s="183"/>
      <c r="I84" s="183"/>
      <c r="J84" s="183" t="str">
        <f>N84</f>
        <v>Royals</v>
      </c>
      <c r="K84" s="183" t="str">
        <f t="shared" si="13"/>
        <v>Dbac-Mari-Roya</v>
      </c>
      <c r="L84" s="156" t="s">
        <v>201</v>
      </c>
      <c r="M84" s="156" t="s">
        <v>20</v>
      </c>
      <c r="N84" s="156" t="s">
        <v>21</v>
      </c>
    </row>
    <row r="85" spans="2:14" x14ac:dyDescent="0.25">
      <c r="B85" s="185">
        <v>43597</v>
      </c>
      <c r="C85" s="185" t="str">
        <f t="shared" si="5"/>
        <v>Sun</v>
      </c>
      <c r="D85" s="183">
        <v>0.4375</v>
      </c>
      <c r="E85" s="183">
        <f t="shared" si="7"/>
        <v>0.47916666666666669</v>
      </c>
      <c r="F85" s="183" t="s">
        <v>214</v>
      </c>
      <c r="G85" s="183" t="str">
        <f t="shared" si="12"/>
        <v>Dodgers</v>
      </c>
      <c r="H85" s="183" t="str">
        <f>L85</f>
        <v>Dodgers</v>
      </c>
      <c r="I85" s="183"/>
      <c r="J85" s="183"/>
      <c r="K85" s="183" t="str">
        <f t="shared" si="13"/>
        <v>Dodg-Tige-Blue</v>
      </c>
      <c r="L85" s="156" t="s">
        <v>64</v>
      </c>
      <c r="M85" s="156" t="s">
        <v>82</v>
      </c>
      <c r="N85" s="156" t="s">
        <v>98</v>
      </c>
    </row>
    <row r="86" spans="2:14" s="181" customFormat="1" x14ac:dyDescent="0.25">
      <c r="B86" s="185">
        <v>43597</v>
      </c>
      <c r="C86" s="185" t="str">
        <f t="shared" si="5"/>
        <v>Sun</v>
      </c>
      <c r="D86" s="183">
        <v>0.4375</v>
      </c>
      <c r="E86" s="183">
        <f t="shared" si="7"/>
        <v>0.47916666666666669</v>
      </c>
      <c r="F86" s="183" t="s">
        <v>214</v>
      </c>
      <c r="G86" s="183" t="str">
        <f t="shared" si="12"/>
        <v>Tigers</v>
      </c>
      <c r="H86" s="183"/>
      <c r="I86" s="183" t="str">
        <f>M86</f>
        <v>Tigers</v>
      </c>
      <c r="J86" s="183"/>
      <c r="K86" s="183" t="str">
        <f t="shared" si="13"/>
        <v>Dodg-Tige-Blue</v>
      </c>
      <c r="L86" s="156" t="s">
        <v>64</v>
      </c>
      <c r="M86" s="156" t="s">
        <v>82</v>
      </c>
      <c r="N86" s="156" t="s">
        <v>98</v>
      </c>
    </row>
    <row r="87" spans="2:14" s="181" customFormat="1" x14ac:dyDescent="0.25">
      <c r="B87" s="185">
        <v>43597</v>
      </c>
      <c r="C87" s="185" t="str">
        <f t="shared" si="5"/>
        <v>Sun</v>
      </c>
      <c r="D87" s="183">
        <v>0.4375</v>
      </c>
      <c r="E87" s="183">
        <f t="shared" si="7"/>
        <v>0.47916666666666669</v>
      </c>
      <c r="F87" s="183" t="s">
        <v>214</v>
      </c>
      <c r="G87" s="183" t="str">
        <f t="shared" si="12"/>
        <v>BlueJays</v>
      </c>
      <c r="H87" s="183"/>
      <c r="I87" s="183"/>
      <c r="J87" s="183" t="str">
        <f>N87</f>
        <v>BlueJays</v>
      </c>
      <c r="K87" s="183" t="str">
        <f t="shared" si="13"/>
        <v>Dodg-Tige-Blue</v>
      </c>
      <c r="L87" s="156" t="s">
        <v>64</v>
      </c>
      <c r="M87" s="156" t="s">
        <v>82</v>
      </c>
      <c r="N87" s="156" t="s">
        <v>98</v>
      </c>
    </row>
    <row r="88" spans="2:14" x14ac:dyDescent="0.25">
      <c r="B88" s="185">
        <v>43597</v>
      </c>
      <c r="C88" s="185" t="str">
        <f t="shared" si="5"/>
        <v>Sun</v>
      </c>
      <c r="D88" s="183">
        <v>0.4375</v>
      </c>
      <c r="E88" s="183">
        <f t="shared" si="7"/>
        <v>0.47916666666666669</v>
      </c>
      <c r="F88" s="183" t="s">
        <v>215</v>
      </c>
      <c r="G88" s="183" t="str">
        <f t="shared" si="12"/>
        <v>Yankees</v>
      </c>
      <c r="H88" s="183" t="str">
        <f>L88</f>
        <v>Yankees</v>
      </c>
      <c r="I88" s="183"/>
      <c r="J88" s="183"/>
      <c r="K88" s="183" t="str">
        <f t="shared" si="13"/>
        <v>Yank-Pira-Rock</v>
      </c>
      <c r="L88" s="156" t="s">
        <v>28</v>
      </c>
      <c r="M88" s="156" t="s">
        <v>16</v>
      </c>
      <c r="N88" s="156" t="s">
        <v>26</v>
      </c>
    </row>
    <row r="89" spans="2:14" s="181" customFormat="1" x14ac:dyDescent="0.25">
      <c r="B89" s="185">
        <v>43597</v>
      </c>
      <c r="C89" s="185" t="str">
        <f t="shared" si="5"/>
        <v>Sun</v>
      </c>
      <c r="D89" s="183">
        <v>0.4375</v>
      </c>
      <c r="E89" s="183">
        <f t="shared" si="7"/>
        <v>0.47916666666666669</v>
      </c>
      <c r="F89" s="183" t="s">
        <v>215</v>
      </c>
      <c r="G89" s="183" t="str">
        <f t="shared" si="12"/>
        <v>Pirates</v>
      </c>
      <c r="H89" s="183"/>
      <c r="I89" s="183" t="str">
        <f>M89</f>
        <v>Pirates</v>
      </c>
      <c r="J89" s="183"/>
      <c r="K89" s="183" t="str">
        <f t="shared" si="13"/>
        <v>Yank-Pira-Rock</v>
      </c>
      <c r="L89" s="156" t="s">
        <v>28</v>
      </c>
      <c r="M89" s="156" t="s">
        <v>16</v>
      </c>
      <c r="N89" s="156" t="s">
        <v>26</v>
      </c>
    </row>
    <row r="90" spans="2:14" s="181" customFormat="1" x14ac:dyDescent="0.25">
      <c r="B90" s="185">
        <v>43597</v>
      </c>
      <c r="C90" s="185" t="str">
        <f t="shared" si="5"/>
        <v>Sun</v>
      </c>
      <c r="D90" s="183">
        <v>0.4375</v>
      </c>
      <c r="E90" s="183">
        <f t="shared" si="7"/>
        <v>0.47916666666666669</v>
      </c>
      <c r="F90" s="183" t="s">
        <v>215</v>
      </c>
      <c r="G90" s="183" t="str">
        <f t="shared" si="12"/>
        <v>Rockies</v>
      </c>
      <c r="H90" s="183"/>
      <c r="I90" s="183"/>
      <c r="J90" s="183" t="str">
        <f>N90</f>
        <v>Rockies</v>
      </c>
      <c r="K90" s="183" t="str">
        <f t="shared" si="13"/>
        <v>Yank-Pira-Rock</v>
      </c>
      <c r="L90" s="156" t="s">
        <v>28</v>
      </c>
      <c r="M90" s="156" t="s">
        <v>16</v>
      </c>
      <c r="N90" s="156" t="s">
        <v>26</v>
      </c>
    </row>
    <row r="91" spans="2:14" x14ac:dyDescent="0.25">
      <c r="B91" s="185">
        <v>43598</v>
      </c>
      <c r="C91" s="185" t="str">
        <f t="shared" si="5"/>
        <v>Mon</v>
      </c>
      <c r="D91" s="183">
        <v>0.75</v>
      </c>
      <c r="E91" s="183">
        <f t="shared" si="7"/>
        <v>0.79166666666666663</v>
      </c>
      <c r="F91" s="183" t="s">
        <v>214</v>
      </c>
      <c r="G91" s="183" t="str">
        <f t="shared" si="12"/>
        <v>Dbacks</v>
      </c>
      <c r="H91" s="183" t="str">
        <f>L91</f>
        <v>Dbacks</v>
      </c>
      <c r="I91" s="183"/>
      <c r="J91" s="183"/>
      <c r="K91" s="183" t="str">
        <f t="shared" si="13"/>
        <v>Dbac-Dodg-Yank</v>
      </c>
      <c r="L91" s="156" t="s">
        <v>201</v>
      </c>
      <c r="M91" s="156" t="s">
        <v>64</v>
      </c>
      <c r="N91" s="156" t="s">
        <v>28</v>
      </c>
    </row>
    <row r="92" spans="2:14" s="181" customFormat="1" x14ac:dyDescent="0.25">
      <c r="B92" s="185">
        <v>43598</v>
      </c>
      <c r="C92" s="185" t="str">
        <f t="shared" si="5"/>
        <v>Mon</v>
      </c>
      <c r="D92" s="183">
        <v>0.75</v>
      </c>
      <c r="E92" s="183">
        <f t="shared" si="7"/>
        <v>0.79166666666666663</v>
      </c>
      <c r="F92" s="183" t="s">
        <v>214</v>
      </c>
      <c r="G92" s="183" t="str">
        <f t="shared" si="12"/>
        <v>Dodgers</v>
      </c>
      <c r="H92" s="183"/>
      <c r="I92" s="183" t="str">
        <f>M92</f>
        <v>Dodgers</v>
      </c>
      <c r="J92" s="183"/>
      <c r="K92" s="183" t="str">
        <f t="shared" si="13"/>
        <v>Dbac-Dodg-Yank</v>
      </c>
      <c r="L92" s="156" t="s">
        <v>201</v>
      </c>
      <c r="M92" s="156" t="s">
        <v>64</v>
      </c>
      <c r="N92" s="156" t="s">
        <v>28</v>
      </c>
    </row>
    <row r="93" spans="2:14" s="181" customFormat="1" x14ac:dyDescent="0.25">
      <c r="B93" s="185">
        <v>43598</v>
      </c>
      <c r="C93" s="185" t="str">
        <f t="shared" si="5"/>
        <v>Mon</v>
      </c>
      <c r="D93" s="183">
        <v>0.75</v>
      </c>
      <c r="E93" s="183">
        <f t="shared" si="7"/>
        <v>0.79166666666666663</v>
      </c>
      <c r="F93" s="183" t="s">
        <v>214</v>
      </c>
      <c r="G93" s="183" t="str">
        <f t="shared" si="12"/>
        <v>Yankees</v>
      </c>
      <c r="H93" s="183"/>
      <c r="I93" s="183"/>
      <c r="J93" s="183" t="str">
        <f>N93</f>
        <v>Yankees</v>
      </c>
      <c r="K93" s="183" t="str">
        <f t="shared" si="13"/>
        <v>Dbac-Dodg-Yank</v>
      </c>
      <c r="L93" s="156" t="s">
        <v>201</v>
      </c>
      <c r="M93" s="156" t="s">
        <v>64</v>
      </c>
      <c r="N93" s="156" t="s">
        <v>28</v>
      </c>
    </row>
    <row r="94" spans="2:14" x14ac:dyDescent="0.25">
      <c r="B94" s="185">
        <v>43600</v>
      </c>
      <c r="C94" s="185" t="str">
        <f t="shared" si="5"/>
        <v>Wed</v>
      </c>
      <c r="D94" s="183">
        <v>0.70833333333333337</v>
      </c>
      <c r="E94" s="183">
        <f t="shared" si="7"/>
        <v>0.75</v>
      </c>
      <c r="F94" s="183" t="s">
        <v>214</v>
      </c>
      <c r="G94" s="183" t="str">
        <f t="shared" si="12"/>
        <v>Pirates</v>
      </c>
      <c r="H94" s="183" t="str">
        <f>L94</f>
        <v>Pirates</v>
      </c>
      <c r="I94" s="183"/>
      <c r="J94" s="183"/>
      <c r="K94" s="183" t="str">
        <f t="shared" si="13"/>
        <v>Pira-Mari-Tige</v>
      </c>
      <c r="L94" s="156" t="s">
        <v>16</v>
      </c>
      <c r="M94" s="156" t="s">
        <v>20</v>
      </c>
      <c r="N94" s="156" t="s">
        <v>82</v>
      </c>
    </row>
    <row r="95" spans="2:14" s="181" customFormat="1" x14ac:dyDescent="0.25">
      <c r="B95" s="185">
        <v>43600</v>
      </c>
      <c r="C95" s="185" t="str">
        <f t="shared" si="5"/>
        <v>Wed</v>
      </c>
      <c r="D95" s="183">
        <v>0.70833333333333337</v>
      </c>
      <c r="E95" s="183">
        <f t="shared" si="7"/>
        <v>0.75</v>
      </c>
      <c r="F95" s="183" t="s">
        <v>214</v>
      </c>
      <c r="G95" s="183" t="str">
        <f t="shared" si="12"/>
        <v>Mariners</v>
      </c>
      <c r="H95" s="183"/>
      <c r="I95" s="183" t="str">
        <f>M95</f>
        <v>Mariners</v>
      </c>
      <c r="J95" s="183"/>
      <c r="K95" s="183" t="str">
        <f t="shared" si="13"/>
        <v>Pira-Mari-Tige</v>
      </c>
      <c r="L95" s="156" t="s">
        <v>16</v>
      </c>
      <c r="M95" s="156" t="s">
        <v>20</v>
      </c>
      <c r="N95" s="156" t="s">
        <v>82</v>
      </c>
    </row>
    <row r="96" spans="2:14" s="181" customFormat="1" x14ac:dyDescent="0.25">
      <c r="B96" s="185">
        <v>43600</v>
      </c>
      <c r="C96" s="185" t="str">
        <f t="shared" si="5"/>
        <v>Wed</v>
      </c>
      <c r="D96" s="183">
        <v>0.70833333333333337</v>
      </c>
      <c r="E96" s="183">
        <f t="shared" si="7"/>
        <v>0.75</v>
      </c>
      <c r="F96" s="183" t="s">
        <v>214</v>
      </c>
      <c r="G96" s="183" t="str">
        <f t="shared" si="12"/>
        <v>Tigers</v>
      </c>
      <c r="H96" s="183"/>
      <c r="I96" s="183"/>
      <c r="J96" s="183" t="str">
        <f>N96</f>
        <v>Tigers</v>
      </c>
      <c r="K96" s="183" t="str">
        <f t="shared" si="13"/>
        <v>Pira-Mari-Tige</v>
      </c>
      <c r="L96" s="156" t="s">
        <v>16</v>
      </c>
      <c r="M96" s="156" t="s">
        <v>20</v>
      </c>
      <c r="N96" s="156" t="s">
        <v>82</v>
      </c>
    </row>
    <row r="97" spans="2:14" x14ac:dyDescent="0.25">
      <c r="B97" s="185">
        <v>43600</v>
      </c>
      <c r="C97" s="185" t="str">
        <f t="shared" si="5"/>
        <v>Wed</v>
      </c>
      <c r="D97" s="183">
        <v>0.75</v>
      </c>
      <c r="E97" s="183">
        <f t="shared" si="7"/>
        <v>0.79166666666666663</v>
      </c>
      <c r="F97" s="183" t="s">
        <v>214</v>
      </c>
      <c r="G97" s="183" t="str">
        <f t="shared" si="12"/>
        <v>BlueJays</v>
      </c>
      <c r="H97" s="183" t="str">
        <f>L97</f>
        <v>BlueJays</v>
      </c>
      <c r="I97" s="183"/>
      <c r="J97" s="183"/>
      <c r="K97" s="183" t="str">
        <f t="shared" si="13"/>
        <v>Blue-Rock-Roya</v>
      </c>
      <c r="L97" s="156" t="s">
        <v>98</v>
      </c>
      <c r="M97" s="156" t="s">
        <v>26</v>
      </c>
      <c r="N97" s="156" t="s">
        <v>21</v>
      </c>
    </row>
    <row r="98" spans="2:14" s="181" customFormat="1" x14ac:dyDescent="0.25">
      <c r="B98" s="185">
        <v>43600</v>
      </c>
      <c r="C98" s="185" t="str">
        <f t="shared" si="5"/>
        <v>Wed</v>
      </c>
      <c r="D98" s="183">
        <v>0.75</v>
      </c>
      <c r="E98" s="183">
        <f t="shared" si="7"/>
        <v>0.79166666666666663</v>
      </c>
      <c r="F98" s="183" t="s">
        <v>214</v>
      </c>
      <c r="G98" s="183" t="str">
        <f t="shared" si="12"/>
        <v>Rockies</v>
      </c>
      <c r="H98" s="183"/>
      <c r="I98" s="183" t="str">
        <f>M98</f>
        <v>Rockies</v>
      </c>
      <c r="J98" s="183"/>
      <c r="K98" s="183" t="str">
        <f t="shared" si="13"/>
        <v>Blue-Rock-Roya</v>
      </c>
      <c r="L98" s="156" t="s">
        <v>98</v>
      </c>
      <c r="M98" s="156" t="s">
        <v>26</v>
      </c>
      <c r="N98" s="156" t="s">
        <v>21</v>
      </c>
    </row>
    <row r="99" spans="2:14" s="181" customFormat="1" x14ac:dyDescent="0.25">
      <c r="B99" s="185">
        <v>43600</v>
      </c>
      <c r="C99" s="185" t="str">
        <f t="shared" si="5"/>
        <v>Wed</v>
      </c>
      <c r="D99" s="183">
        <v>0.75</v>
      </c>
      <c r="E99" s="183">
        <f t="shared" si="7"/>
        <v>0.79166666666666663</v>
      </c>
      <c r="F99" s="183" t="s">
        <v>214</v>
      </c>
      <c r="G99" s="183" t="str">
        <f t="shared" si="12"/>
        <v>Royals</v>
      </c>
      <c r="H99" s="183"/>
      <c r="I99" s="183"/>
      <c r="J99" s="183" t="str">
        <f>N99</f>
        <v>Royals</v>
      </c>
      <c r="K99" s="183" t="str">
        <f t="shared" si="13"/>
        <v>Blue-Rock-Roya</v>
      </c>
      <c r="L99" s="156" t="s">
        <v>98</v>
      </c>
      <c r="M99" s="156" t="s">
        <v>26</v>
      </c>
      <c r="N99" s="156" t="s">
        <v>21</v>
      </c>
    </row>
    <row r="100" spans="2:14" x14ac:dyDescent="0.25">
      <c r="B100" s="185">
        <v>43607</v>
      </c>
      <c r="C100" s="185" t="str">
        <f t="shared" si="5"/>
        <v>Wed</v>
      </c>
      <c r="D100" s="183">
        <v>0.70833333333333337</v>
      </c>
      <c r="E100" s="183">
        <f t="shared" si="7"/>
        <v>0.75</v>
      </c>
      <c r="F100" s="183" t="s">
        <v>214</v>
      </c>
      <c r="G100" s="183" t="str">
        <f t="shared" si="12"/>
        <v>Pirates</v>
      </c>
      <c r="H100" s="183" t="str">
        <f>L100</f>
        <v>Pirates</v>
      </c>
      <c r="I100" s="183"/>
      <c r="J100" s="183"/>
      <c r="K100" s="183" t="str">
        <f t="shared" si="13"/>
        <v>Pira-Mari-Tige</v>
      </c>
      <c r="L100" s="156" t="s">
        <v>16</v>
      </c>
      <c r="M100" s="156" t="s">
        <v>20</v>
      </c>
      <c r="N100" s="156" t="s">
        <v>82</v>
      </c>
    </row>
    <row r="101" spans="2:14" s="181" customFormat="1" x14ac:dyDescent="0.25">
      <c r="B101" s="185">
        <v>43607</v>
      </c>
      <c r="C101" s="185" t="str">
        <f t="shared" si="5"/>
        <v>Wed</v>
      </c>
      <c r="D101" s="183">
        <v>0.70833333333333337</v>
      </c>
      <c r="E101" s="183">
        <f t="shared" si="7"/>
        <v>0.75</v>
      </c>
      <c r="F101" s="183" t="s">
        <v>214</v>
      </c>
      <c r="G101" s="183" t="str">
        <f t="shared" si="12"/>
        <v>Mariners</v>
      </c>
      <c r="H101" s="183"/>
      <c r="I101" s="183" t="str">
        <f>M101</f>
        <v>Mariners</v>
      </c>
      <c r="J101" s="183"/>
      <c r="K101" s="183" t="str">
        <f t="shared" si="13"/>
        <v>Pira-Mari-Tige</v>
      </c>
      <c r="L101" s="156" t="s">
        <v>16</v>
      </c>
      <c r="M101" s="156" t="s">
        <v>20</v>
      </c>
      <c r="N101" s="156" t="s">
        <v>82</v>
      </c>
    </row>
    <row r="102" spans="2:14" s="181" customFormat="1" x14ac:dyDescent="0.25">
      <c r="B102" s="185">
        <v>43607</v>
      </c>
      <c r="C102" s="185" t="str">
        <f t="shared" si="5"/>
        <v>Wed</v>
      </c>
      <c r="D102" s="183">
        <v>0.70833333333333337</v>
      </c>
      <c r="E102" s="183">
        <f t="shared" si="7"/>
        <v>0.75</v>
      </c>
      <c r="F102" s="183" t="s">
        <v>214</v>
      </c>
      <c r="G102" s="183" t="str">
        <f t="shared" si="12"/>
        <v>Tigers</v>
      </c>
      <c r="H102" s="183"/>
      <c r="I102" s="183"/>
      <c r="J102" s="183" t="str">
        <f>N102</f>
        <v>Tigers</v>
      </c>
      <c r="K102" s="183" t="str">
        <f t="shared" si="13"/>
        <v>Pira-Mari-Tige</v>
      </c>
      <c r="L102" s="156" t="s">
        <v>16</v>
      </c>
      <c r="M102" s="156" t="s">
        <v>20</v>
      </c>
      <c r="N102" s="156" t="s">
        <v>82</v>
      </c>
    </row>
    <row r="103" spans="2:14" x14ac:dyDescent="0.25">
      <c r="B103" s="185">
        <v>43607</v>
      </c>
      <c r="C103" s="185" t="str">
        <f t="shared" si="5"/>
        <v>Wed</v>
      </c>
      <c r="D103" s="183">
        <v>0.75</v>
      </c>
      <c r="E103" s="183">
        <f t="shared" si="7"/>
        <v>0.79166666666666663</v>
      </c>
      <c r="F103" s="183" t="s">
        <v>214</v>
      </c>
      <c r="G103" s="183" t="str">
        <f t="shared" si="12"/>
        <v>BlueJays</v>
      </c>
      <c r="H103" s="183" t="str">
        <f>L103</f>
        <v>BlueJays</v>
      </c>
      <c r="I103" s="183"/>
      <c r="J103" s="183"/>
      <c r="K103" s="183" t="str">
        <f t="shared" si="13"/>
        <v>Blue-Rock-Roya</v>
      </c>
      <c r="L103" s="156" t="s">
        <v>98</v>
      </c>
      <c r="M103" s="156" t="s">
        <v>26</v>
      </c>
      <c r="N103" s="156" t="s">
        <v>21</v>
      </c>
    </row>
    <row r="104" spans="2:14" s="181" customFormat="1" x14ac:dyDescent="0.25">
      <c r="B104" s="185">
        <v>43607</v>
      </c>
      <c r="C104" s="185" t="str">
        <f t="shared" si="5"/>
        <v>Wed</v>
      </c>
      <c r="D104" s="183">
        <v>0.75</v>
      </c>
      <c r="E104" s="183">
        <f t="shared" si="7"/>
        <v>0.79166666666666663</v>
      </c>
      <c r="F104" s="183" t="s">
        <v>214</v>
      </c>
      <c r="G104" s="183" t="str">
        <f t="shared" si="12"/>
        <v>Rockies</v>
      </c>
      <c r="H104" s="183"/>
      <c r="I104" s="183" t="str">
        <f>M104</f>
        <v>Rockies</v>
      </c>
      <c r="J104" s="183"/>
      <c r="K104" s="183" t="str">
        <f t="shared" si="13"/>
        <v>Blue-Rock-Roya</v>
      </c>
      <c r="L104" s="156" t="s">
        <v>98</v>
      </c>
      <c r="M104" s="156" t="s">
        <v>26</v>
      </c>
      <c r="N104" s="156" t="s">
        <v>21</v>
      </c>
    </row>
    <row r="105" spans="2:14" s="181" customFormat="1" x14ac:dyDescent="0.25">
      <c r="B105" s="185">
        <v>43607</v>
      </c>
      <c r="C105" s="185" t="str">
        <f t="shared" si="5"/>
        <v>Wed</v>
      </c>
      <c r="D105" s="183">
        <v>0.75</v>
      </c>
      <c r="E105" s="183">
        <f t="shared" si="7"/>
        <v>0.79166666666666663</v>
      </c>
      <c r="F105" s="183" t="s">
        <v>214</v>
      </c>
      <c r="G105" s="183" t="str">
        <f t="shared" si="12"/>
        <v>Royals</v>
      </c>
      <c r="H105" s="183"/>
      <c r="I105" s="183"/>
      <c r="J105" s="183" t="str">
        <f>N105</f>
        <v>Royals</v>
      </c>
      <c r="K105" s="183" t="str">
        <f t="shared" si="13"/>
        <v>Blue-Rock-Roya</v>
      </c>
      <c r="L105" s="156" t="s">
        <v>98</v>
      </c>
      <c r="M105" s="156" t="s">
        <v>26</v>
      </c>
      <c r="N105" s="156" t="s">
        <v>21</v>
      </c>
    </row>
    <row r="106" spans="2:14" x14ac:dyDescent="0.25">
      <c r="B106" s="185">
        <v>43611</v>
      </c>
      <c r="C106" s="185" t="str">
        <f t="shared" si="5"/>
        <v>Sun</v>
      </c>
      <c r="D106" s="183">
        <v>0.39583333333333331</v>
      </c>
      <c r="E106" s="183">
        <f t="shared" si="7"/>
        <v>0.4375</v>
      </c>
      <c r="F106" s="183" t="s">
        <v>214</v>
      </c>
      <c r="G106" s="183" t="str">
        <f t="shared" si="12"/>
        <v>Dbacks</v>
      </c>
      <c r="H106" s="183" t="str">
        <f>L106</f>
        <v>Dbacks</v>
      </c>
      <c r="I106" s="183"/>
      <c r="J106" s="183"/>
      <c r="K106" s="183" t="str">
        <f t="shared" si="13"/>
        <v>Dbac-Mari-Roya</v>
      </c>
      <c r="L106" s="156" t="s">
        <v>201</v>
      </c>
      <c r="M106" s="156" t="s">
        <v>20</v>
      </c>
      <c r="N106" s="156" t="s">
        <v>21</v>
      </c>
    </row>
    <row r="107" spans="2:14" s="181" customFormat="1" x14ac:dyDescent="0.25">
      <c r="B107" s="185">
        <v>43611</v>
      </c>
      <c r="C107" s="185" t="str">
        <f t="shared" si="5"/>
        <v>Sun</v>
      </c>
      <c r="D107" s="183">
        <v>0.39583333333333331</v>
      </c>
      <c r="E107" s="183">
        <f t="shared" si="7"/>
        <v>0.4375</v>
      </c>
      <c r="F107" s="183" t="s">
        <v>214</v>
      </c>
      <c r="G107" s="183" t="str">
        <f t="shared" si="12"/>
        <v>Mariners</v>
      </c>
      <c r="H107" s="183"/>
      <c r="I107" s="183" t="str">
        <f>M107</f>
        <v>Mariners</v>
      </c>
      <c r="J107" s="183"/>
      <c r="K107" s="183" t="str">
        <f t="shared" si="13"/>
        <v>Dbac-Mari-Roya</v>
      </c>
      <c r="L107" s="156" t="s">
        <v>201</v>
      </c>
      <c r="M107" s="156" t="s">
        <v>20</v>
      </c>
      <c r="N107" s="156" t="s">
        <v>21</v>
      </c>
    </row>
    <row r="108" spans="2:14" s="181" customFormat="1" x14ac:dyDescent="0.25">
      <c r="B108" s="185">
        <v>43611</v>
      </c>
      <c r="C108" s="185" t="str">
        <f t="shared" si="5"/>
        <v>Sun</v>
      </c>
      <c r="D108" s="183">
        <v>0.39583333333333331</v>
      </c>
      <c r="E108" s="183">
        <f t="shared" si="7"/>
        <v>0.4375</v>
      </c>
      <c r="F108" s="183" t="s">
        <v>214</v>
      </c>
      <c r="G108" s="183" t="str">
        <f t="shared" si="12"/>
        <v>Royals</v>
      </c>
      <c r="H108" s="183"/>
      <c r="I108" s="183"/>
      <c r="J108" s="183" t="str">
        <f>N108</f>
        <v>Royals</v>
      </c>
      <c r="K108" s="183" t="str">
        <f t="shared" si="13"/>
        <v>Dbac-Mari-Roya</v>
      </c>
      <c r="L108" s="156" t="s">
        <v>201</v>
      </c>
      <c r="M108" s="156" t="s">
        <v>20</v>
      </c>
      <c r="N108" s="156" t="s">
        <v>21</v>
      </c>
    </row>
    <row r="109" spans="2:14" x14ac:dyDescent="0.25">
      <c r="B109" s="185">
        <v>43611</v>
      </c>
      <c r="C109" s="185" t="str">
        <f t="shared" si="5"/>
        <v>Sun</v>
      </c>
      <c r="D109" s="183">
        <v>0.4375</v>
      </c>
      <c r="E109" s="183">
        <f t="shared" si="7"/>
        <v>0.47916666666666669</v>
      </c>
      <c r="F109" s="183" t="s">
        <v>214</v>
      </c>
      <c r="G109" s="183" t="str">
        <f t="shared" si="12"/>
        <v>Dodgers</v>
      </c>
      <c r="H109" s="183" t="str">
        <f>L109</f>
        <v>Dodgers</v>
      </c>
      <c r="I109" s="183"/>
      <c r="J109" s="183"/>
      <c r="K109" s="183" t="str">
        <f t="shared" si="13"/>
        <v>Dodg-Tige-Blue</v>
      </c>
      <c r="L109" s="156" t="s">
        <v>64</v>
      </c>
      <c r="M109" s="156" t="s">
        <v>82</v>
      </c>
      <c r="N109" s="156" t="s">
        <v>98</v>
      </c>
    </row>
    <row r="110" spans="2:14" s="181" customFormat="1" x14ac:dyDescent="0.25">
      <c r="B110" s="185">
        <v>43611</v>
      </c>
      <c r="C110" s="185" t="str">
        <f t="shared" si="5"/>
        <v>Sun</v>
      </c>
      <c r="D110" s="183">
        <v>0.4375</v>
      </c>
      <c r="E110" s="183">
        <f t="shared" si="7"/>
        <v>0.47916666666666669</v>
      </c>
      <c r="F110" s="183" t="s">
        <v>214</v>
      </c>
      <c r="G110" s="183" t="str">
        <f t="shared" si="12"/>
        <v>Tigers</v>
      </c>
      <c r="H110" s="183"/>
      <c r="I110" s="183" t="str">
        <f>M110</f>
        <v>Tigers</v>
      </c>
      <c r="J110" s="183"/>
      <c r="K110" s="183" t="str">
        <f t="shared" si="13"/>
        <v>Dodg-Tige-Blue</v>
      </c>
      <c r="L110" s="156" t="s">
        <v>64</v>
      </c>
      <c r="M110" s="156" t="s">
        <v>82</v>
      </c>
      <c r="N110" s="156" t="s">
        <v>98</v>
      </c>
    </row>
    <row r="111" spans="2:14" s="181" customFormat="1" x14ac:dyDescent="0.25">
      <c r="B111" s="185">
        <v>43611</v>
      </c>
      <c r="C111" s="185" t="str">
        <f t="shared" si="5"/>
        <v>Sun</v>
      </c>
      <c r="D111" s="183">
        <v>0.4375</v>
      </c>
      <c r="E111" s="183">
        <f t="shared" si="7"/>
        <v>0.47916666666666669</v>
      </c>
      <c r="F111" s="183" t="s">
        <v>214</v>
      </c>
      <c r="G111" s="183" t="str">
        <f t="shared" si="12"/>
        <v>BlueJays</v>
      </c>
      <c r="H111" s="183"/>
      <c r="I111" s="183"/>
      <c r="J111" s="183" t="str">
        <f>N111</f>
        <v>BlueJays</v>
      </c>
      <c r="K111" s="183" t="str">
        <f t="shared" si="13"/>
        <v>Dodg-Tige-Blue</v>
      </c>
      <c r="L111" s="156" t="s">
        <v>64</v>
      </c>
      <c r="M111" s="156" t="s">
        <v>82</v>
      </c>
      <c r="N111" s="156" t="s">
        <v>98</v>
      </c>
    </row>
    <row r="112" spans="2:14" x14ac:dyDescent="0.25">
      <c r="B112" s="185">
        <v>43611</v>
      </c>
      <c r="C112" s="185" t="str">
        <f t="shared" si="5"/>
        <v>Sun</v>
      </c>
      <c r="D112" s="183">
        <v>0.4375</v>
      </c>
      <c r="E112" s="183">
        <f t="shared" si="7"/>
        <v>0.47916666666666669</v>
      </c>
      <c r="F112" s="183" t="s">
        <v>215</v>
      </c>
      <c r="G112" s="183" t="str">
        <f t="shared" si="12"/>
        <v>Yankees</v>
      </c>
      <c r="H112" s="183" t="str">
        <f>L112</f>
        <v>Yankees</v>
      </c>
      <c r="I112" s="183"/>
      <c r="J112" s="183"/>
      <c r="K112" s="183" t="str">
        <f t="shared" si="13"/>
        <v>Yank-Pira-Rock</v>
      </c>
      <c r="L112" s="156" t="s">
        <v>28</v>
      </c>
      <c r="M112" s="156" t="s">
        <v>16</v>
      </c>
      <c r="N112" s="156" t="s">
        <v>26</v>
      </c>
    </row>
    <row r="113" spans="2:14" s="181" customFormat="1" x14ac:dyDescent="0.25">
      <c r="B113" s="185">
        <v>43611</v>
      </c>
      <c r="C113" s="185" t="str">
        <f t="shared" si="5"/>
        <v>Sun</v>
      </c>
      <c r="D113" s="183">
        <v>0.4375</v>
      </c>
      <c r="E113" s="183">
        <f t="shared" si="7"/>
        <v>0.47916666666666669</v>
      </c>
      <c r="F113" s="183" t="s">
        <v>215</v>
      </c>
      <c r="G113" s="183" t="str">
        <f t="shared" si="12"/>
        <v>Pirates</v>
      </c>
      <c r="H113" s="183"/>
      <c r="I113" s="183" t="str">
        <f>M113</f>
        <v>Pirates</v>
      </c>
      <c r="J113" s="183"/>
      <c r="K113" s="183" t="str">
        <f t="shared" si="13"/>
        <v>Yank-Pira-Rock</v>
      </c>
      <c r="L113" s="156" t="s">
        <v>28</v>
      </c>
      <c r="M113" s="156" t="s">
        <v>16</v>
      </c>
      <c r="N113" s="156" t="s">
        <v>26</v>
      </c>
    </row>
    <row r="114" spans="2:14" s="181" customFormat="1" x14ac:dyDescent="0.25">
      <c r="B114" s="185">
        <v>43611</v>
      </c>
      <c r="C114" s="185" t="str">
        <f t="shared" si="5"/>
        <v>Sun</v>
      </c>
      <c r="D114" s="183">
        <v>0.4375</v>
      </c>
      <c r="E114" s="183">
        <f t="shared" si="7"/>
        <v>0.47916666666666669</v>
      </c>
      <c r="F114" s="183" t="s">
        <v>215</v>
      </c>
      <c r="G114" s="183" t="str">
        <f t="shared" si="12"/>
        <v>Rockies</v>
      </c>
      <c r="H114" s="183"/>
      <c r="I114" s="183"/>
      <c r="J114" s="183" t="str">
        <f>N114</f>
        <v>Rockies</v>
      </c>
      <c r="K114" s="183" t="str">
        <f t="shared" si="13"/>
        <v>Yank-Pira-Rock</v>
      </c>
      <c r="L114" s="156" t="s">
        <v>28</v>
      </c>
      <c r="M114" s="156" t="s">
        <v>16</v>
      </c>
      <c r="N114" s="156" t="s">
        <v>26</v>
      </c>
    </row>
    <row r="115" spans="2:14" x14ac:dyDescent="0.25">
      <c r="B115" s="185">
        <v>43612</v>
      </c>
      <c r="C115" s="185" t="str">
        <f t="shared" si="5"/>
        <v>Mon</v>
      </c>
      <c r="D115" s="183">
        <v>0.75</v>
      </c>
      <c r="E115" s="183">
        <f t="shared" si="7"/>
        <v>0.79166666666666663</v>
      </c>
      <c r="F115" s="183" t="s">
        <v>214</v>
      </c>
      <c r="G115" s="183" t="str">
        <f t="shared" si="12"/>
        <v>Dbacks</v>
      </c>
      <c r="H115" s="183" t="str">
        <f>L115</f>
        <v>Dbacks</v>
      </c>
      <c r="I115" s="183"/>
      <c r="J115" s="183"/>
      <c r="K115" s="183" t="str">
        <f t="shared" si="13"/>
        <v>Dbac-Dodg-Yank</v>
      </c>
      <c r="L115" s="156" t="s">
        <v>201</v>
      </c>
      <c r="M115" s="156" t="s">
        <v>64</v>
      </c>
      <c r="N115" s="156" t="s">
        <v>28</v>
      </c>
    </row>
    <row r="116" spans="2:14" s="181" customFormat="1" x14ac:dyDescent="0.25">
      <c r="B116" s="185">
        <v>43612</v>
      </c>
      <c r="C116" s="185" t="str">
        <f t="shared" si="5"/>
        <v>Mon</v>
      </c>
      <c r="D116" s="183">
        <v>0.75</v>
      </c>
      <c r="E116" s="183">
        <f t="shared" si="7"/>
        <v>0.79166666666666663</v>
      </c>
      <c r="F116" s="183" t="s">
        <v>214</v>
      </c>
      <c r="G116" s="183" t="str">
        <f t="shared" si="12"/>
        <v>Dodgers</v>
      </c>
      <c r="H116" s="183"/>
      <c r="I116" s="183" t="str">
        <f>M116</f>
        <v>Dodgers</v>
      </c>
      <c r="J116" s="183"/>
      <c r="K116" s="183" t="str">
        <f t="shared" si="13"/>
        <v>Dbac-Dodg-Yank</v>
      </c>
      <c r="L116" s="156" t="s">
        <v>201</v>
      </c>
      <c r="M116" s="156" t="s">
        <v>64</v>
      </c>
      <c r="N116" s="156" t="s">
        <v>28</v>
      </c>
    </row>
    <row r="117" spans="2:14" s="181" customFormat="1" x14ac:dyDescent="0.25">
      <c r="B117" s="185">
        <v>43612</v>
      </c>
      <c r="C117" s="185" t="str">
        <f t="shared" si="5"/>
        <v>Mon</v>
      </c>
      <c r="D117" s="183">
        <v>0.75</v>
      </c>
      <c r="E117" s="183">
        <f t="shared" si="7"/>
        <v>0.79166666666666663</v>
      </c>
      <c r="F117" s="183" t="s">
        <v>214</v>
      </c>
      <c r="G117" s="183" t="str">
        <f t="shared" si="12"/>
        <v>Yankees</v>
      </c>
      <c r="H117" s="183"/>
      <c r="I117" s="183"/>
      <c r="J117" s="183" t="str">
        <f>N117</f>
        <v>Yankees</v>
      </c>
      <c r="K117" s="183" t="str">
        <f t="shared" si="13"/>
        <v>Dbac-Dodg-Yank</v>
      </c>
      <c r="L117" s="156" t="s">
        <v>201</v>
      </c>
      <c r="M117" s="156" t="s">
        <v>64</v>
      </c>
      <c r="N117" s="156" t="s">
        <v>28</v>
      </c>
    </row>
    <row r="118" spans="2:14" x14ac:dyDescent="0.25">
      <c r="B118" s="185">
        <v>43614</v>
      </c>
      <c r="C118" s="185" t="str">
        <f t="shared" si="5"/>
        <v>Wed</v>
      </c>
      <c r="D118" s="183">
        <v>0.70833333333333337</v>
      </c>
      <c r="E118" s="183">
        <f t="shared" si="7"/>
        <v>0.75</v>
      </c>
      <c r="F118" s="183" t="s">
        <v>214</v>
      </c>
      <c r="G118" s="183" t="str">
        <f t="shared" si="12"/>
        <v>Pirates</v>
      </c>
      <c r="H118" s="183" t="str">
        <f>L118</f>
        <v>Pirates</v>
      </c>
      <c r="I118" s="183"/>
      <c r="J118" s="183"/>
      <c r="K118" s="183" t="str">
        <f t="shared" si="13"/>
        <v>Pira-Mari-Tige</v>
      </c>
      <c r="L118" s="156" t="s">
        <v>16</v>
      </c>
      <c r="M118" s="156" t="s">
        <v>20</v>
      </c>
      <c r="N118" s="156" t="s">
        <v>82</v>
      </c>
    </row>
    <row r="119" spans="2:14" s="181" customFormat="1" x14ac:dyDescent="0.25">
      <c r="B119" s="185">
        <v>43614</v>
      </c>
      <c r="C119" s="185" t="str">
        <f t="shared" si="5"/>
        <v>Wed</v>
      </c>
      <c r="D119" s="183">
        <v>0.70833333333333337</v>
      </c>
      <c r="E119" s="183">
        <f t="shared" si="7"/>
        <v>0.75</v>
      </c>
      <c r="F119" s="183" t="s">
        <v>214</v>
      </c>
      <c r="G119" s="183" t="str">
        <f t="shared" si="12"/>
        <v>Mariners</v>
      </c>
      <c r="H119" s="183"/>
      <c r="I119" s="183" t="str">
        <f>M119</f>
        <v>Mariners</v>
      </c>
      <c r="J119" s="183"/>
      <c r="K119" s="183" t="str">
        <f t="shared" si="13"/>
        <v>Pira-Mari-Tige</v>
      </c>
      <c r="L119" s="156" t="s">
        <v>16</v>
      </c>
      <c r="M119" s="156" t="s">
        <v>20</v>
      </c>
      <c r="N119" s="156" t="s">
        <v>82</v>
      </c>
    </row>
    <row r="120" spans="2:14" s="181" customFormat="1" x14ac:dyDescent="0.25">
      <c r="B120" s="185">
        <v>43614</v>
      </c>
      <c r="C120" s="185" t="str">
        <f t="shared" si="5"/>
        <v>Wed</v>
      </c>
      <c r="D120" s="183">
        <v>0.70833333333333337</v>
      </c>
      <c r="E120" s="183">
        <f t="shared" si="7"/>
        <v>0.75</v>
      </c>
      <c r="F120" s="183" t="s">
        <v>214</v>
      </c>
      <c r="G120" s="183" t="str">
        <f t="shared" si="12"/>
        <v>Tigers</v>
      </c>
      <c r="H120" s="183"/>
      <c r="I120" s="183"/>
      <c r="J120" s="183" t="str">
        <f>N120</f>
        <v>Tigers</v>
      </c>
      <c r="K120" s="183" t="str">
        <f t="shared" si="13"/>
        <v>Pira-Mari-Tige</v>
      </c>
      <c r="L120" s="156" t="s">
        <v>16</v>
      </c>
      <c r="M120" s="156" t="s">
        <v>20</v>
      </c>
      <c r="N120" s="156" t="s">
        <v>82</v>
      </c>
    </row>
    <row r="121" spans="2:14" x14ac:dyDescent="0.25">
      <c r="B121" s="185">
        <v>43614</v>
      </c>
      <c r="C121" s="185" t="str">
        <f t="shared" si="5"/>
        <v>Wed</v>
      </c>
      <c r="D121" s="183">
        <v>0.75</v>
      </c>
      <c r="E121" s="183">
        <f t="shared" si="7"/>
        <v>0.79166666666666663</v>
      </c>
      <c r="F121" s="183" t="s">
        <v>214</v>
      </c>
      <c r="G121" s="183" t="str">
        <f t="shared" si="12"/>
        <v>BlueJays</v>
      </c>
      <c r="H121" s="183" t="str">
        <f>L121</f>
        <v>BlueJays</v>
      </c>
      <c r="I121" s="183"/>
      <c r="J121" s="183"/>
      <c r="K121" s="183" t="str">
        <f t="shared" si="13"/>
        <v>Blue-Rock-Roya</v>
      </c>
      <c r="L121" s="156" t="s">
        <v>98</v>
      </c>
      <c r="M121" s="156" t="s">
        <v>26</v>
      </c>
      <c r="N121" s="156" t="s">
        <v>21</v>
      </c>
    </row>
    <row r="122" spans="2:14" s="181" customFormat="1" x14ac:dyDescent="0.25">
      <c r="B122" s="185">
        <v>43614</v>
      </c>
      <c r="C122" s="185" t="str">
        <f t="shared" si="5"/>
        <v>Wed</v>
      </c>
      <c r="D122" s="183">
        <v>0.75</v>
      </c>
      <c r="E122" s="183">
        <f t="shared" si="7"/>
        <v>0.79166666666666663</v>
      </c>
      <c r="F122" s="183" t="s">
        <v>214</v>
      </c>
      <c r="G122" s="183" t="str">
        <f t="shared" si="12"/>
        <v>Rockies</v>
      </c>
      <c r="H122" s="183"/>
      <c r="I122" s="183" t="str">
        <f>M122</f>
        <v>Rockies</v>
      </c>
      <c r="J122" s="183"/>
      <c r="K122" s="183" t="str">
        <f t="shared" si="13"/>
        <v>Blue-Rock-Roya</v>
      </c>
      <c r="L122" s="156" t="s">
        <v>98</v>
      </c>
      <c r="M122" s="156" t="s">
        <v>26</v>
      </c>
      <c r="N122" s="156" t="s">
        <v>21</v>
      </c>
    </row>
    <row r="123" spans="2:14" s="181" customFormat="1" x14ac:dyDescent="0.25">
      <c r="B123" s="185">
        <v>43614</v>
      </c>
      <c r="C123" s="185" t="str">
        <f t="shared" si="5"/>
        <v>Wed</v>
      </c>
      <c r="D123" s="183">
        <v>0.75</v>
      </c>
      <c r="E123" s="183">
        <f t="shared" si="7"/>
        <v>0.79166666666666663</v>
      </c>
      <c r="F123" s="183" t="s">
        <v>214</v>
      </c>
      <c r="G123" s="183" t="str">
        <f t="shared" si="12"/>
        <v>Royals</v>
      </c>
      <c r="H123" s="183"/>
      <c r="I123" s="183"/>
      <c r="J123" s="183" t="str">
        <f>N123</f>
        <v>Royals</v>
      </c>
      <c r="K123" s="183" t="str">
        <f t="shared" si="13"/>
        <v>Blue-Rock-Roya</v>
      </c>
      <c r="L123" s="156" t="s">
        <v>98</v>
      </c>
      <c r="M123" s="156" t="s">
        <v>26</v>
      </c>
      <c r="N123" s="156" t="s">
        <v>21</v>
      </c>
    </row>
    <row r="124" spans="2:14" x14ac:dyDescent="0.25">
      <c r="B124" s="185">
        <v>43618</v>
      </c>
      <c r="C124" s="185" t="str">
        <f t="shared" si="5"/>
        <v>Sun</v>
      </c>
      <c r="D124" s="183">
        <v>0.39583333333333331</v>
      </c>
      <c r="E124" s="183">
        <f t="shared" si="7"/>
        <v>0.4375</v>
      </c>
      <c r="F124" s="183" t="s">
        <v>214</v>
      </c>
      <c r="G124" s="183" t="str">
        <f t="shared" si="12"/>
        <v>Dbacks</v>
      </c>
      <c r="H124" s="183" t="str">
        <f>L124</f>
        <v>Dbacks</v>
      </c>
      <c r="I124" s="183"/>
      <c r="J124" s="183"/>
      <c r="K124" s="183" t="str">
        <f t="shared" si="13"/>
        <v>Dbac-Mari-Roya</v>
      </c>
      <c r="L124" s="156" t="s">
        <v>201</v>
      </c>
      <c r="M124" s="156" t="s">
        <v>20</v>
      </c>
      <c r="N124" s="156" t="s">
        <v>21</v>
      </c>
    </row>
    <row r="125" spans="2:14" s="181" customFormat="1" x14ac:dyDescent="0.25">
      <c r="B125" s="185">
        <v>43618</v>
      </c>
      <c r="C125" s="185" t="str">
        <f t="shared" si="5"/>
        <v>Sun</v>
      </c>
      <c r="D125" s="183">
        <v>0.39583333333333331</v>
      </c>
      <c r="E125" s="183">
        <f t="shared" si="7"/>
        <v>0.4375</v>
      </c>
      <c r="F125" s="183" t="s">
        <v>214</v>
      </c>
      <c r="G125" s="183" t="str">
        <f t="shared" si="12"/>
        <v>Mariners</v>
      </c>
      <c r="H125" s="183"/>
      <c r="I125" s="183" t="str">
        <f>M125</f>
        <v>Mariners</v>
      </c>
      <c r="J125" s="183"/>
      <c r="K125" s="183" t="str">
        <f t="shared" si="13"/>
        <v>Dbac-Mari-Roya</v>
      </c>
      <c r="L125" s="156" t="s">
        <v>201</v>
      </c>
      <c r="M125" s="156" t="s">
        <v>20</v>
      </c>
      <c r="N125" s="156" t="s">
        <v>21</v>
      </c>
    </row>
    <row r="126" spans="2:14" s="181" customFormat="1" x14ac:dyDescent="0.25">
      <c r="B126" s="185">
        <v>43618</v>
      </c>
      <c r="C126" s="185" t="str">
        <f t="shared" si="5"/>
        <v>Sun</v>
      </c>
      <c r="D126" s="183">
        <v>0.39583333333333331</v>
      </c>
      <c r="E126" s="183">
        <f t="shared" si="7"/>
        <v>0.4375</v>
      </c>
      <c r="F126" s="183" t="s">
        <v>214</v>
      </c>
      <c r="G126" s="183" t="str">
        <f t="shared" si="12"/>
        <v>Royals</v>
      </c>
      <c r="H126" s="183"/>
      <c r="I126" s="183"/>
      <c r="J126" s="183" t="str">
        <f>N126</f>
        <v>Royals</v>
      </c>
      <c r="K126" s="183" t="str">
        <f t="shared" si="13"/>
        <v>Dbac-Mari-Roya</v>
      </c>
      <c r="L126" s="156" t="s">
        <v>201</v>
      </c>
      <c r="M126" s="156" t="s">
        <v>20</v>
      </c>
      <c r="N126" s="156" t="s">
        <v>21</v>
      </c>
    </row>
    <row r="127" spans="2:14" x14ac:dyDescent="0.25">
      <c r="B127" s="185">
        <v>43618</v>
      </c>
      <c r="C127" s="185" t="str">
        <f t="shared" si="5"/>
        <v>Sun</v>
      </c>
      <c r="D127" s="183">
        <v>0.4375</v>
      </c>
      <c r="E127" s="183">
        <f t="shared" si="7"/>
        <v>0.47916666666666669</v>
      </c>
      <c r="F127" s="183" t="s">
        <v>214</v>
      </c>
      <c r="G127" s="183" t="str">
        <f t="shared" si="12"/>
        <v>Dodgers</v>
      </c>
      <c r="H127" s="183" t="str">
        <f>L127</f>
        <v>Dodgers</v>
      </c>
      <c r="I127" s="183"/>
      <c r="J127" s="183"/>
      <c r="K127" s="183" t="str">
        <f t="shared" si="13"/>
        <v>Dodg-Tige-Blue</v>
      </c>
      <c r="L127" s="156" t="s">
        <v>64</v>
      </c>
      <c r="M127" s="156" t="s">
        <v>82</v>
      </c>
      <c r="N127" s="156" t="s">
        <v>98</v>
      </c>
    </row>
    <row r="128" spans="2:14" s="181" customFormat="1" x14ac:dyDescent="0.25">
      <c r="B128" s="185">
        <v>43618</v>
      </c>
      <c r="C128" s="185" t="str">
        <f t="shared" si="5"/>
        <v>Sun</v>
      </c>
      <c r="D128" s="183">
        <v>0.4375</v>
      </c>
      <c r="E128" s="183">
        <f t="shared" si="7"/>
        <v>0.47916666666666669</v>
      </c>
      <c r="F128" s="183" t="s">
        <v>214</v>
      </c>
      <c r="G128" s="183" t="str">
        <f t="shared" si="12"/>
        <v>Tigers</v>
      </c>
      <c r="H128" s="183"/>
      <c r="I128" s="183" t="str">
        <f>M128</f>
        <v>Tigers</v>
      </c>
      <c r="J128" s="183"/>
      <c r="K128" s="183" t="str">
        <f t="shared" si="13"/>
        <v>Dodg-Tige-Blue</v>
      </c>
      <c r="L128" s="156" t="s">
        <v>64</v>
      </c>
      <c r="M128" s="156" t="s">
        <v>82</v>
      </c>
      <c r="N128" s="156" t="s">
        <v>98</v>
      </c>
    </row>
    <row r="129" spans="2:14" s="181" customFormat="1" x14ac:dyDescent="0.25">
      <c r="B129" s="185">
        <v>43618</v>
      </c>
      <c r="C129" s="185" t="str">
        <f t="shared" si="5"/>
        <v>Sun</v>
      </c>
      <c r="D129" s="183">
        <v>0.4375</v>
      </c>
      <c r="E129" s="183">
        <f t="shared" si="7"/>
        <v>0.47916666666666669</v>
      </c>
      <c r="F129" s="183" t="s">
        <v>214</v>
      </c>
      <c r="G129" s="183" t="str">
        <f t="shared" si="12"/>
        <v>BlueJays</v>
      </c>
      <c r="H129" s="183"/>
      <c r="I129" s="183"/>
      <c r="J129" s="183" t="str">
        <f>N129</f>
        <v>BlueJays</v>
      </c>
      <c r="K129" s="183" t="str">
        <f t="shared" si="13"/>
        <v>Dodg-Tige-Blue</v>
      </c>
      <c r="L129" s="156" t="s">
        <v>64</v>
      </c>
      <c r="M129" s="156" t="s">
        <v>82</v>
      </c>
      <c r="N129" s="156" t="s">
        <v>98</v>
      </c>
    </row>
    <row r="130" spans="2:14" x14ac:dyDescent="0.25">
      <c r="B130" s="185">
        <v>43618</v>
      </c>
      <c r="C130" s="185" t="str">
        <f t="shared" si="5"/>
        <v>Sun</v>
      </c>
      <c r="D130" s="183">
        <v>0.4375</v>
      </c>
      <c r="E130" s="183">
        <f t="shared" si="7"/>
        <v>0.47916666666666669</v>
      </c>
      <c r="F130" s="183" t="s">
        <v>215</v>
      </c>
      <c r="G130" s="183" t="str">
        <f t="shared" si="12"/>
        <v>Yankees</v>
      </c>
      <c r="H130" s="183" t="str">
        <f>L130</f>
        <v>Yankees</v>
      </c>
      <c r="I130" s="183"/>
      <c r="J130" s="183"/>
      <c r="K130" s="183" t="str">
        <f t="shared" si="13"/>
        <v>Yank-Pira-Rock</v>
      </c>
      <c r="L130" s="156" t="s">
        <v>28</v>
      </c>
      <c r="M130" s="156" t="s">
        <v>16</v>
      </c>
      <c r="N130" s="156" t="s">
        <v>26</v>
      </c>
    </row>
    <row r="131" spans="2:14" s="181" customFormat="1" x14ac:dyDescent="0.25">
      <c r="B131" s="185">
        <v>43618</v>
      </c>
      <c r="C131" s="185" t="str">
        <f t="shared" si="5"/>
        <v>Sun</v>
      </c>
      <c r="D131" s="183">
        <v>0.4375</v>
      </c>
      <c r="E131" s="183">
        <f t="shared" si="7"/>
        <v>0.47916666666666669</v>
      </c>
      <c r="F131" s="183" t="s">
        <v>215</v>
      </c>
      <c r="G131" s="183" t="str">
        <f t="shared" si="12"/>
        <v>Pirates</v>
      </c>
      <c r="H131" s="183"/>
      <c r="I131" s="183" t="str">
        <f>M131</f>
        <v>Pirates</v>
      </c>
      <c r="J131" s="183"/>
      <c r="K131" s="183" t="str">
        <f t="shared" si="13"/>
        <v>Yank-Pira-Rock</v>
      </c>
      <c r="L131" s="156" t="s">
        <v>28</v>
      </c>
      <c r="M131" s="156" t="s">
        <v>16</v>
      </c>
      <c r="N131" s="156" t="s">
        <v>26</v>
      </c>
    </row>
    <row r="132" spans="2:14" s="181" customFormat="1" x14ac:dyDescent="0.25">
      <c r="B132" s="185">
        <v>43618</v>
      </c>
      <c r="C132" s="185" t="str">
        <f t="shared" si="5"/>
        <v>Sun</v>
      </c>
      <c r="D132" s="183">
        <v>0.4375</v>
      </c>
      <c r="E132" s="183">
        <f t="shared" si="7"/>
        <v>0.47916666666666669</v>
      </c>
      <c r="F132" s="183" t="s">
        <v>215</v>
      </c>
      <c r="G132" s="183" t="str">
        <f t="shared" si="12"/>
        <v>Rockies</v>
      </c>
      <c r="H132" s="183"/>
      <c r="I132" s="183"/>
      <c r="J132" s="183" t="str">
        <f>N132</f>
        <v>Rockies</v>
      </c>
      <c r="K132" s="183" t="str">
        <f t="shared" si="13"/>
        <v>Yank-Pira-Rock</v>
      </c>
      <c r="L132" s="156" t="s">
        <v>28</v>
      </c>
      <c r="M132" s="156" t="s">
        <v>16</v>
      </c>
      <c r="N132" s="156" t="s">
        <v>26</v>
      </c>
    </row>
    <row r="133" spans="2:14" x14ac:dyDescent="0.25">
      <c r="B133" s="185">
        <v>43619</v>
      </c>
      <c r="C133" s="185" t="str">
        <f t="shared" si="5"/>
        <v>Mon</v>
      </c>
      <c r="D133" s="183">
        <v>0.75</v>
      </c>
      <c r="E133" s="183">
        <f t="shared" si="7"/>
        <v>0.79166666666666663</v>
      </c>
      <c r="F133" s="183" t="s">
        <v>214</v>
      </c>
      <c r="G133" s="183" t="str">
        <f t="shared" si="12"/>
        <v>Dbacks</v>
      </c>
      <c r="H133" s="183" t="str">
        <f>L133</f>
        <v>Dbacks</v>
      </c>
      <c r="I133" s="183"/>
      <c r="J133" s="183"/>
      <c r="K133" s="183" t="str">
        <f t="shared" si="13"/>
        <v>Dbac-Dodg-Yank</v>
      </c>
      <c r="L133" s="156" t="s">
        <v>201</v>
      </c>
      <c r="M133" s="156" t="s">
        <v>64</v>
      </c>
      <c r="N133" s="156" t="s">
        <v>28</v>
      </c>
    </row>
    <row r="134" spans="2:14" s="181" customFormat="1" x14ac:dyDescent="0.25">
      <c r="B134" s="185">
        <v>43619</v>
      </c>
      <c r="C134" s="185" t="str">
        <f t="shared" si="5"/>
        <v>Mon</v>
      </c>
      <c r="D134" s="183">
        <v>0.75</v>
      </c>
      <c r="E134" s="183">
        <f t="shared" si="7"/>
        <v>0.79166666666666663</v>
      </c>
      <c r="F134" s="183" t="s">
        <v>214</v>
      </c>
      <c r="G134" s="183" t="str">
        <f t="shared" si="12"/>
        <v>Dodgers</v>
      </c>
      <c r="H134" s="183"/>
      <c r="I134" s="183" t="str">
        <f>M134</f>
        <v>Dodgers</v>
      </c>
      <c r="J134" s="183"/>
      <c r="K134" s="183" t="str">
        <f t="shared" si="13"/>
        <v>Dbac-Dodg-Yank</v>
      </c>
      <c r="L134" s="156" t="s">
        <v>201</v>
      </c>
      <c r="M134" s="156" t="s">
        <v>64</v>
      </c>
      <c r="N134" s="156" t="s">
        <v>28</v>
      </c>
    </row>
    <row r="135" spans="2:14" s="181" customFormat="1" x14ac:dyDescent="0.25">
      <c r="B135" s="185">
        <v>43619</v>
      </c>
      <c r="C135" s="185" t="str">
        <f t="shared" si="5"/>
        <v>Mon</v>
      </c>
      <c r="D135" s="183">
        <v>0.75</v>
      </c>
      <c r="E135" s="183">
        <f t="shared" si="7"/>
        <v>0.79166666666666663</v>
      </c>
      <c r="F135" s="183" t="s">
        <v>214</v>
      </c>
      <c r="G135" s="183" t="str">
        <f t="shared" si="12"/>
        <v>Yankees</v>
      </c>
      <c r="H135" s="183"/>
      <c r="I135" s="183"/>
      <c r="J135" s="183" t="str">
        <f>N135</f>
        <v>Yankees</v>
      </c>
      <c r="K135" s="183" t="str">
        <f t="shared" si="13"/>
        <v>Dbac-Dodg-Yank</v>
      </c>
      <c r="L135" s="156" t="s">
        <v>201</v>
      </c>
      <c r="M135" s="156" t="s">
        <v>64</v>
      </c>
      <c r="N135" s="156" t="s">
        <v>28</v>
      </c>
    </row>
    <row r="136" spans="2:14" x14ac:dyDescent="0.25">
      <c r="B136" s="185">
        <v>43621</v>
      </c>
      <c r="C136" s="185" t="str">
        <f t="shared" si="5"/>
        <v>Wed</v>
      </c>
      <c r="D136" s="183">
        <v>0.70833333333333337</v>
      </c>
      <c r="E136" s="183">
        <f t="shared" si="7"/>
        <v>0.75</v>
      </c>
      <c r="F136" s="183" t="s">
        <v>214</v>
      </c>
      <c r="G136" s="183" t="str">
        <f t="shared" si="12"/>
        <v>Pirates</v>
      </c>
      <c r="H136" s="183" t="str">
        <f>L136</f>
        <v>Pirates</v>
      </c>
      <c r="I136" s="183"/>
      <c r="J136" s="183"/>
      <c r="K136" s="183" t="str">
        <f t="shared" si="13"/>
        <v>Pira-Mari-Tige</v>
      </c>
      <c r="L136" s="156" t="s">
        <v>16</v>
      </c>
      <c r="M136" s="156" t="s">
        <v>20</v>
      </c>
      <c r="N136" s="156" t="s">
        <v>82</v>
      </c>
    </row>
    <row r="137" spans="2:14" s="181" customFormat="1" x14ac:dyDescent="0.25">
      <c r="B137" s="185">
        <v>43621</v>
      </c>
      <c r="C137" s="185" t="str">
        <f t="shared" si="5"/>
        <v>Wed</v>
      </c>
      <c r="D137" s="183">
        <v>0.70833333333333337</v>
      </c>
      <c r="E137" s="183">
        <f t="shared" si="7"/>
        <v>0.75</v>
      </c>
      <c r="F137" s="183" t="s">
        <v>214</v>
      </c>
      <c r="G137" s="183" t="str">
        <f t="shared" ref="G137:G141" si="14">IF(H137&lt;&gt;"",H137,IF(I137&lt;&gt;"",I137,IF(J137&lt;&gt;"",J137,"error")))</f>
        <v>Mariners</v>
      </c>
      <c r="H137" s="183"/>
      <c r="I137" s="183" t="str">
        <f>M137</f>
        <v>Mariners</v>
      </c>
      <c r="J137" s="183"/>
      <c r="K137" s="183" t="str">
        <f t="shared" ref="K137:K141" si="15">CONCATENATE(LEFT(L137,4),"-",LEFT(M137,4),"-",LEFT(N137,4))</f>
        <v>Pira-Mari-Tige</v>
      </c>
      <c r="L137" s="156" t="s">
        <v>16</v>
      </c>
      <c r="M137" s="156" t="s">
        <v>20</v>
      </c>
      <c r="N137" s="156" t="s">
        <v>82</v>
      </c>
    </row>
    <row r="138" spans="2:14" s="181" customFormat="1" x14ac:dyDescent="0.25">
      <c r="B138" s="185">
        <v>43621</v>
      </c>
      <c r="C138" s="185" t="str">
        <f t="shared" si="5"/>
        <v>Wed</v>
      </c>
      <c r="D138" s="183">
        <v>0.70833333333333337</v>
      </c>
      <c r="E138" s="183">
        <f t="shared" si="7"/>
        <v>0.75</v>
      </c>
      <c r="F138" s="183" t="s">
        <v>214</v>
      </c>
      <c r="G138" s="183" t="str">
        <f t="shared" si="14"/>
        <v>Tigers</v>
      </c>
      <c r="H138" s="183"/>
      <c r="I138" s="183"/>
      <c r="J138" s="183" t="str">
        <f>N138</f>
        <v>Tigers</v>
      </c>
      <c r="K138" s="183" t="str">
        <f t="shared" si="15"/>
        <v>Pira-Mari-Tige</v>
      </c>
      <c r="L138" s="156" t="s">
        <v>16</v>
      </c>
      <c r="M138" s="156" t="s">
        <v>20</v>
      </c>
      <c r="N138" s="156" t="s">
        <v>82</v>
      </c>
    </row>
    <row r="139" spans="2:14" x14ac:dyDescent="0.25">
      <c r="B139" s="185">
        <v>43621</v>
      </c>
      <c r="C139" s="185" t="str">
        <f t="shared" si="5"/>
        <v>Wed</v>
      </c>
      <c r="D139" s="183">
        <v>0.75</v>
      </c>
      <c r="E139" s="183">
        <f t="shared" si="7"/>
        <v>0.79166666666666663</v>
      </c>
      <c r="F139" s="183" t="s">
        <v>214</v>
      </c>
      <c r="G139" s="183" t="str">
        <f t="shared" si="14"/>
        <v>BlueJays</v>
      </c>
      <c r="H139" s="183" t="str">
        <f>L139</f>
        <v>BlueJays</v>
      </c>
      <c r="I139" s="183"/>
      <c r="J139" s="183"/>
      <c r="K139" s="183" t="str">
        <f t="shared" si="15"/>
        <v>Blue-Rock-Roya</v>
      </c>
      <c r="L139" s="156" t="s">
        <v>98</v>
      </c>
      <c r="M139" s="156" t="s">
        <v>26</v>
      </c>
      <c r="N139" s="156" t="s">
        <v>21</v>
      </c>
    </row>
    <row r="140" spans="2:14" s="181" customFormat="1" x14ac:dyDescent="0.25">
      <c r="B140" s="185">
        <v>43621</v>
      </c>
      <c r="C140" s="185" t="str">
        <f t="shared" si="5"/>
        <v>Wed</v>
      </c>
      <c r="D140" s="183">
        <v>0.75</v>
      </c>
      <c r="E140" s="183">
        <f t="shared" si="7"/>
        <v>0.79166666666666663</v>
      </c>
      <c r="F140" s="183" t="s">
        <v>214</v>
      </c>
      <c r="G140" s="183" t="str">
        <f t="shared" si="14"/>
        <v>Rockies</v>
      </c>
      <c r="H140" s="183"/>
      <c r="I140" s="183" t="str">
        <f>M140</f>
        <v>Rockies</v>
      </c>
      <c r="J140" s="183"/>
      <c r="K140" s="183" t="str">
        <f t="shared" si="15"/>
        <v>Blue-Rock-Roya</v>
      </c>
      <c r="L140" s="156" t="s">
        <v>98</v>
      </c>
      <c r="M140" s="156" t="s">
        <v>26</v>
      </c>
      <c r="N140" s="156" t="s">
        <v>21</v>
      </c>
    </row>
    <row r="141" spans="2:14" s="181" customFormat="1" x14ac:dyDescent="0.25">
      <c r="B141" s="185">
        <v>43621</v>
      </c>
      <c r="C141" s="185" t="str">
        <f t="shared" si="5"/>
        <v>Wed</v>
      </c>
      <c r="D141" s="183">
        <v>0.75</v>
      </c>
      <c r="E141" s="183">
        <f t="shared" si="7"/>
        <v>0.79166666666666663</v>
      </c>
      <c r="F141" s="183" t="s">
        <v>214</v>
      </c>
      <c r="G141" s="183" t="str">
        <f t="shared" si="14"/>
        <v>Royals</v>
      </c>
      <c r="H141" s="183"/>
      <c r="I141" s="183"/>
      <c r="J141" s="183" t="str">
        <f>N141</f>
        <v>Royals</v>
      </c>
      <c r="K141" s="183" t="str">
        <f t="shared" si="15"/>
        <v>Blue-Rock-Roya</v>
      </c>
      <c r="L141" s="156" t="s">
        <v>98</v>
      </c>
      <c r="M141" s="156" t="s">
        <v>26</v>
      </c>
      <c r="N141" s="156" t="s">
        <v>21</v>
      </c>
    </row>
    <row r="142" spans="2:14" x14ac:dyDescent="0.25">
      <c r="B142" s="185">
        <v>43625</v>
      </c>
      <c r="C142" s="185" t="str">
        <f t="shared" si="5"/>
        <v>Sun</v>
      </c>
      <c r="D142" s="183">
        <v>0.4375</v>
      </c>
      <c r="E142" s="183">
        <f t="shared" si="7"/>
        <v>0.47916666666666669</v>
      </c>
      <c r="F142" s="183" t="s">
        <v>214</v>
      </c>
      <c r="G142" s="156" t="s">
        <v>98</v>
      </c>
      <c r="H142" s="183"/>
      <c r="I142" s="183"/>
      <c r="J142" s="183"/>
      <c r="K142" s="183" t="str">
        <f>L142</f>
        <v>RALLY CAP DAY #2</v>
      </c>
      <c r="L142" s="187" t="s">
        <v>204</v>
      </c>
      <c r="M142" s="187"/>
      <c r="N142" s="187"/>
    </row>
    <row r="143" spans="2:14" s="181" customFormat="1" x14ac:dyDescent="0.25">
      <c r="B143" s="185">
        <v>43625</v>
      </c>
      <c r="C143" s="185" t="str">
        <f t="shared" si="5"/>
        <v>Sun</v>
      </c>
      <c r="D143" s="183">
        <v>0.4375</v>
      </c>
      <c r="E143" s="183">
        <f t="shared" si="7"/>
        <v>0.47916666666666669</v>
      </c>
      <c r="F143" s="183" t="s">
        <v>214</v>
      </c>
      <c r="G143" s="156" t="s">
        <v>201</v>
      </c>
      <c r="H143" s="183"/>
      <c r="I143" s="183"/>
      <c r="J143" s="183"/>
      <c r="K143" s="183" t="str">
        <f t="shared" ref="K143:K150" si="16">L143</f>
        <v>RALLY CAP DAY #2</v>
      </c>
      <c r="L143" s="187" t="s">
        <v>204</v>
      </c>
      <c r="M143" s="187"/>
      <c r="N143" s="187"/>
    </row>
    <row r="144" spans="2:14" s="181" customFormat="1" x14ac:dyDescent="0.25">
      <c r="B144" s="185">
        <v>43625</v>
      </c>
      <c r="C144" s="185" t="str">
        <f t="shared" si="5"/>
        <v>Sun</v>
      </c>
      <c r="D144" s="183">
        <v>0.4375</v>
      </c>
      <c r="E144" s="183">
        <f t="shared" si="7"/>
        <v>0.47916666666666669</v>
      </c>
      <c r="F144" s="183" t="s">
        <v>214</v>
      </c>
      <c r="G144" s="156" t="s">
        <v>64</v>
      </c>
      <c r="H144" s="183"/>
      <c r="I144" s="183"/>
      <c r="J144" s="183"/>
      <c r="K144" s="183" t="str">
        <f t="shared" si="16"/>
        <v>RALLY CAP DAY #2</v>
      </c>
      <c r="L144" s="187" t="s">
        <v>204</v>
      </c>
      <c r="M144" s="187"/>
      <c r="N144" s="187"/>
    </row>
    <row r="145" spans="2:14" s="181" customFormat="1" x14ac:dyDescent="0.25">
      <c r="B145" s="185">
        <v>43625</v>
      </c>
      <c r="C145" s="185" t="str">
        <f t="shared" si="5"/>
        <v>Sun</v>
      </c>
      <c r="D145" s="183">
        <v>0.4375</v>
      </c>
      <c r="E145" s="183">
        <f t="shared" si="7"/>
        <v>0.47916666666666669</v>
      </c>
      <c r="F145" s="183" t="s">
        <v>214</v>
      </c>
      <c r="G145" s="115" t="s">
        <v>20</v>
      </c>
      <c r="H145" s="183"/>
      <c r="I145" s="183"/>
      <c r="J145" s="183"/>
      <c r="K145" s="183" t="str">
        <f t="shared" si="16"/>
        <v>RALLY CAP DAY #2</v>
      </c>
      <c r="L145" s="187" t="s">
        <v>204</v>
      </c>
      <c r="M145" s="187"/>
      <c r="N145" s="187"/>
    </row>
    <row r="146" spans="2:14" s="181" customFormat="1" x14ac:dyDescent="0.25">
      <c r="B146" s="185">
        <v>43625</v>
      </c>
      <c r="C146" s="185" t="str">
        <f t="shared" si="5"/>
        <v>Sun</v>
      </c>
      <c r="D146" s="183">
        <v>0.4375</v>
      </c>
      <c r="E146" s="183">
        <f t="shared" si="7"/>
        <v>0.47916666666666669</v>
      </c>
      <c r="F146" s="183" t="s">
        <v>214</v>
      </c>
      <c r="G146" s="115" t="s">
        <v>16</v>
      </c>
      <c r="H146" s="183"/>
      <c r="I146" s="183"/>
      <c r="J146" s="183"/>
      <c r="K146" s="183" t="str">
        <f t="shared" si="16"/>
        <v>RALLY CAP DAY #2</v>
      </c>
      <c r="L146" s="187" t="s">
        <v>204</v>
      </c>
      <c r="M146" s="187"/>
      <c r="N146" s="187"/>
    </row>
    <row r="147" spans="2:14" s="181" customFormat="1" x14ac:dyDescent="0.25">
      <c r="B147" s="185">
        <v>43625</v>
      </c>
      <c r="C147" s="185" t="str">
        <f t="shared" si="5"/>
        <v>Sun</v>
      </c>
      <c r="D147" s="183">
        <v>0.4375</v>
      </c>
      <c r="E147" s="183">
        <f t="shared" si="7"/>
        <v>0.47916666666666669</v>
      </c>
      <c r="F147" s="183" t="s">
        <v>214</v>
      </c>
      <c r="G147" s="115" t="s">
        <v>26</v>
      </c>
      <c r="H147" s="183"/>
      <c r="I147" s="183"/>
      <c r="J147" s="183"/>
      <c r="K147" s="183" t="str">
        <f t="shared" si="16"/>
        <v>RALLY CAP DAY #2</v>
      </c>
      <c r="L147" s="187" t="s">
        <v>204</v>
      </c>
      <c r="M147" s="187"/>
      <c r="N147" s="187"/>
    </row>
    <row r="148" spans="2:14" s="181" customFormat="1" x14ac:dyDescent="0.25">
      <c r="B148" s="185">
        <v>43625</v>
      </c>
      <c r="C148" s="185" t="str">
        <f t="shared" si="5"/>
        <v>Sun</v>
      </c>
      <c r="D148" s="183">
        <v>0.4375</v>
      </c>
      <c r="E148" s="183">
        <f t="shared" si="7"/>
        <v>0.47916666666666669</v>
      </c>
      <c r="F148" s="183" t="s">
        <v>214</v>
      </c>
      <c r="G148" s="115" t="s">
        <v>21</v>
      </c>
      <c r="H148" s="183"/>
      <c r="I148" s="183"/>
      <c r="J148" s="183"/>
      <c r="K148" s="183" t="str">
        <f t="shared" si="16"/>
        <v>RALLY CAP DAY #2</v>
      </c>
      <c r="L148" s="187" t="s">
        <v>204</v>
      </c>
      <c r="M148" s="187"/>
      <c r="N148" s="187"/>
    </row>
    <row r="149" spans="2:14" s="181" customFormat="1" x14ac:dyDescent="0.25">
      <c r="B149" s="185">
        <v>43625</v>
      </c>
      <c r="C149" s="185" t="str">
        <f t="shared" si="5"/>
        <v>Sun</v>
      </c>
      <c r="D149" s="183">
        <v>0.4375</v>
      </c>
      <c r="E149" s="183">
        <f t="shared" si="7"/>
        <v>0.47916666666666669</v>
      </c>
      <c r="F149" s="183" t="s">
        <v>214</v>
      </c>
      <c r="G149" s="115" t="s">
        <v>82</v>
      </c>
      <c r="H149" s="183"/>
      <c r="I149" s="183"/>
      <c r="J149" s="183"/>
      <c r="K149" s="183" t="str">
        <f t="shared" si="16"/>
        <v>RALLY CAP DAY #2</v>
      </c>
      <c r="L149" s="187" t="s">
        <v>204</v>
      </c>
      <c r="M149" s="187"/>
      <c r="N149" s="187"/>
    </row>
    <row r="150" spans="2:14" s="181" customFormat="1" x14ac:dyDescent="0.25">
      <c r="B150" s="185">
        <v>43625</v>
      </c>
      <c r="C150" s="185" t="str">
        <f t="shared" si="5"/>
        <v>Sun</v>
      </c>
      <c r="D150" s="183">
        <v>0.4375</v>
      </c>
      <c r="E150" s="183">
        <f t="shared" si="7"/>
        <v>0.47916666666666669</v>
      </c>
      <c r="F150" s="183" t="s">
        <v>214</v>
      </c>
      <c r="G150" s="115" t="s">
        <v>28</v>
      </c>
      <c r="H150" s="183"/>
      <c r="I150" s="183"/>
      <c r="J150" s="183"/>
      <c r="K150" s="183" t="str">
        <f t="shared" si="16"/>
        <v>RALLY CAP DAY #2</v>
      </c>
      <c r="L150" s="187" t="s">
        <v>204</v>
      </c>
      <c r="M150" s="187"/>
      <c r="N150" s="187"/>
    </row>
    <row r="151" spans="2:14" x14ac:dyDescent="0.25">
      <c r="B151" s="185">
        <v>43626</v>
      </c>
      <c r="C151" s="185" t="str">
        <f t="shared" si="5"/>
        <v>Mon</v>
      </c>
      <c r="D151" s="183">
        <v>0.75</v>
      </c>
      <c r="E151" s="183">
        <f t="shared" si="7"/>
        <v>0.79166666666666663</v>
      </c>
      <c r="F151" s="183" t="s">
        <v>214</v>
      </c>
      <c r="G151" s="183" t="str">
        <f t="shared" ref="G151:G171" si="17">IF(H151&lt;&gt;"",H151,IF(I151&lt;&gt;"",I151,IF(J151&lt;&gt;"",J151,"error")))</f>
        <v>Dbacks</v>
      </c>
      <c r="H151" s="183" t="str">
        <f>L151</f>
        <v>Dbacks</v>
      </c>
      <c r="I151" s="183"/>
      <c r="J151" s="183"/>
      <c r="K151" s="183" t="str">
        <f t="shared" ref="K151:K171" si="18">CONCATENATE(LEFT(L151,4),"-",LEFT(M151,4),"-",LEFT(N151,4))</f>
        <v>Dbac-Dodg-Yank</v>
      </c>
      <c r="L151" s="156" t="s">
        <v>201</v>
      </c>
      <c r="M151" s="156" t="s">
        <v>64</v>
      </c>
      <c r="N151" s="156" t="s">
        <v>28</v>
      </c>
    </row>
    <row r="152" spans="2:14" s="181" customFormat="1" x14ac:dyDescent="0.25">
      <c r="B152" s="185">
        <v>43626</v>
      </c>
      <c r="C152" s="185" t="str">
        <f t="shared" si="5"/>
        <v>Mon</v>
      </c>
      <c r="D152" s="183">
        <v>0.75</v>
      </c>
      <c r="E152" s="183">
        <f t="shared" si="7"/>
        <v>0.79166666666666663</v>
      </c>
      <c r="F152" s="183" t="s">
        <v>214</v>
      </c>
      <c r="G152" s="183" t="str">
        <f t="shared" si="17"/>
        <v>Dodgers</v>
      </c>
      <c r="H152" s="183"/>
      <c r="I152" s="183" t="str">
        <f>M152</f>
        <v>Dodgers</v>
      </c>
      <c r="J152" s="183"/>
      <c r="K152" s="183" t="str">
        <f t="shared" si="18"/>
        <v>Dbac-Dodg-Yank</v>
      </c>
      <c r="L152" s="156" t="s">
        <v>201</v>
      </c>
      <c r="M152" s="156" t="s">
        <v>64</v>
      </c>
      <c r="N152" s="156" t="s">
        <v>28</v>
      </c>
    </row>
    <row r="153" spans="2:14" s="181" customFormat="1" x14ac:dyDescent="0.25">
      <c r="B153" s="185">
        <v>43626</v>
      </c>
      <c r="C153" s="185" t="str">
        <f t="shared" si="5"/>
        <v>Mon</v>
      </c>
      <c r="D153" s="183">
        <v>0.75</v>
      </c>
      <c r="E153" s="183">
        <f t="shared" si="7"/>
        <v>0.79166666666666663</v>
      </c>
      <c r="F153" s="183" t="s">
        <v>214</v>
      </c>
      <c r="G153" s="183" t="str">
        <f t="shared" si="17"/>
        <v>Yankees</v>
      </c>
      <c r="H153" s="183"/>
      <c r="I153" s="183"/>
      <c r="J153" s="183" t="str">
        <f>N153</f>
        <v>Yankees</v>
      </c>
      <c r="K153" s="183" t="str">
        <f t="shared" si="18"/>
        <v>Dbac-Dodg-Yank</v>
      </c>
      <c r="L153" s="156" t="s">
        <v>201</v>
      </c>
      <c r="M153" s="156" t="s">
        <v>64</v>
      </c>
      <c r="N153" s="156" t="s">
        <v>28</v>
      </c>
    </row>
    <row r="154" spans="2:14" x14ac:dyDescent="0.25">
      <c r="B154" s="185">
        <v>43628</v>
      </c>
      <c r="C154" s="185" t="str">
        <f t="shared" si="5"/>
        <v>Wed</v>
      </c>
      <c r="D154" s="183">
        <v>0.70833333333333337</v>
      </c>
      <c r="E154" s="183">
        <f t="shared" si="7"/>
        <v>0.75</v>
      </c>
      <c r="F154" s="183" t="s">
        <v>214</v>
      </c>
      <c r="G154" s="183" t="str">
        <f t="shared" si="17"/>
        <v>Pirates</v>
      </c>
      <c r="H154" s="183" t="str">
        <f>L154</f>
        <v>Pirates</v>
      </c>
      <c r="I154" s="183"/>
      <c r="J154" s="183"/>
      <c r="K154" s="183" t="str">
        <f t="shared" si="18"/>
        <v>Pira-Mari-Tige</v>
      </c>
      <c r="L154" s="156" t="s">
        <v>16</v>
      </c>
      <c r="M154" s="156" t="s">
        <v>20</v>
      </c>
      <c r="N154" s="156" t="s">
        <v>82</v>
      </c>
    </row>
    <row r="155" spans="2:14" s="181" customFormat="1" x14ac:dyDescent="0.25">
      <c r="B155" s="185">
        <v>43628</v>
      </c>
      <c r="C155" s="185" t="str">
        <f t="shared" si="5"/>
        <v>Wed</v>
      </c>
      <c r="D155" s="183">
        <v>0.70833333333333337</v>
      </c>
      <c r="E155" s="183">
        <f t="shared" si="7"/>
        <v>0.75</v>
      </c>
      <c r="F155" s="183" t="s">
        <v>214</v>
      </c>
      <c r="G155" s="183" t="str">
        <f t="shared" si="17"/>
        <v>Mariners</v>
      </c>
      <c r="H155" s="183"/>
      <c r="I155" s="183" t="str">
        <f>M155</f>
        <v>Mariners</v>
      </c>
      <c r="J155" s="183"/>
      <c r="K155" s="183" t="str">
        <f t="shared" si="18"/>
        <v>Pira-Mari-Tige</v>
      </c>
      <c r="L155" s="156" t="s">
        <v>16</v>
      </c>
      <c r="M155" s="156" t="s">
        <v>20</v>
      </c>
      <c r="N155" s="156" t="s">
        <v>82</v>
      </c>
    </row>
    <row r="156" spans="2:14" s="181" customFormat="1" x14ac:dyDescent="0.25">
      <c r="B156" s="185">
        <v>43628</v>
      </c>
      <c r="C156" s="185" t="str">
        <f t="shared" si="5"/>
        <v>Wed</v>
      </c>
      <c r="D156" s="183">
        <v>0.70833333333333337</v>
      </c>
      <c r="E156" s="183">
        <f t="shared" si="7"/>
        <v>0.75</v>
      </c>
      <c r="F156" s="183" t="s">
        <v>214</v>
      </c>
      <c r="G156" s="183" t="str">
        <f t="shared" si="17"/>
        <v>Tigers</v>
      </c>
      <c r="H156" s="183"/>
      <c r="I156" s="183"/>
      <c r="J156" s="183" t="str">
        <f>N156</f>
        <v>Tigers</v>
      </c>
      <c r="K156" s="183" t="str">
        <f t="shared" si="18"/>
        <v>Pira-Mari-Tige</v>
      </c>
      <c r="L156" s="156" t="s">
        <v>16</v>
      </c>
      <c r="M156" s="156" t="s">
        <v>20</v>
      </c>
      <c r="N156" s="156" t="s">
        <v>82</v>
      </c>
    </row>
    <row r="157" spans="2:14" x14ac:dyDescent="0.25">
      <c r="B157" s="185">
        <v>43628</v>
      </c>
      <c r="C157" s="185" t="str">
        <f t="shared" si="5"/>
        <v>Wed</v>
      </c>
      <c r="D157" s="183">
        <v>0.75</v>
      </c>
      <c r="E157" s="183">
        <f t="shared" si="7"/>
        <v>0.79166666666666663</v>
      </c>
      <c r="F157" s="183" t="s">
        <v>214</v>
      </c>
      <c r="G157" s="183" t="str">
        <f t="shared" si="17"/>
        <v>BlueJays</v>
      </c>
      <c r="H157" s="183" t="str">
        <f>L157</f>
        <v>BlueJays</v>
      </c>
      <c r="I157" s="183"/>
      <c r="J157" s="183"/>
      <c r="K157" s="183" t="str">
        <f t="shared" si="18"/>
        <v>Blue-Rock-Roya</v>
      </c>
      <c r="L157" s="156" t="s">
        <v>98</v>
      </c>
      <c r="M157" s="156" t="s">
        <v>26</v>
      </c>
      <c r="N157" s="156" t="s">
        <v>21</v>
      </c>
    </row>
    <row r="158" spans="2:14" s="181" customFormat="1" x14ac:dyDescent="0.25">
      <c r="B158" s="185">
        <v>43628</v>
      </c>
      <c r="C158" s="185" t="str">
        <f t="shared" si="5"/>
        <v>Wed</v>
      </c>
      <c r="D158" s="183">
        <v>0.75</v>
      </c>
      <c r="E158" s="183">
        <f t="shared" si="7"/>
        <v>0.79166666666666663</v>
      </c>
      <c r="F158" s="183" t="s">
        <v>214</v>
      </c>
      <c r="G158" s="183" t="str">
        <f t="shared" si="17"/>
        <v>Rockies</v>
      </c>
      <c r="H158" s="183"/>
      <c r="I158" s="183" t="str">
        <f>M158</f>
        <v>Rockies</v>
      </c>
      <c r="J158" s="183"/>
      <c r="K158" s="183" t="str">
        <f t="shared" si="18"/>
        <v>Blue-Rock-Roya</v>
      </c>
      <c r="L158" s="156" t="s">
        <v>98</v>
      </c>
      <c r="M158" s="156" t="s">
        <v>26</v>
      </c>
      <c r="N158" s="156" t="s">
        <v>21</v>
      </c>
    </row>
    <row r="159" spans="2:14" s="181" customFormat="1" x14ac:dyDescent="0.25">
      <c r="B159" s="185">
        <v>43628</v>
      </c>
      <c r="C159" s="185" t="str">
        <f t="shared" si="5"/>
        <v>Wed</v>
      </c>
      <c r="D159" s="183">
        <v>0.75</v>
      </c>
      <c r="E159" s="183">
        <f t="shared" si="7"/>
        <v>0.79166666666666663</v>
      </c>
      <c r="F159" s="183" t="s">
        <v>214</v>
      </c>
      <c r="G159" s="183" t="str">
        <f t="shared" si="17"/>
        <v>Royals</v>
      </c>
      <c r="H159" s="183"/>
      <c r="I159" s="183"/>
      <c r="J159" s="183" t="str">
        <f>N159</f>
        <v>Royals</v>
      </c>
      <c r="K159" s="183" t="str">
        <f t="shared" si="18"/>
        <v>Blue-Rock-Roya</v>
      </c>
      <c r="L159" s="156" t="s">
        <v>98</v>
      </c>
      <c r="M159" s="156" t="s">
        <v>26</v>
      </c>
      <c r="N159" s="156" t="s">
        <v>21</v>
      </c>
    </row>
    <row r="160" spans="2:14" x14ac:dyDescent="0.25">
      <c r="B160" s="185">
        <v>43632</v>
      </c>
      <c r="C160" s="185" t="str">
        <f t="shared" si="5"/>
        <v>Sun</v>
      </c>
      <c r="D160" s="183">
        <v>0.39583333333333331</v>
      </c>
      <c r="E160" s="183">
        <f t="shared" si="7"/>
        <v>0.4375</v>
      </c>
      <c r="F160" s="183" t="s">
        <v>214</v>
      </c>
      <c r="G160" s="183" t="str">
        <f t="shared" si="17"/>
        <v>Dbacks</v>
      </c>
      <c r="H160" s="183" t="str">
        <f>L160</f>
        <v>Dbacks</v>
      </c>
      <c r="I160" s="183"/>
      <c r="J160" s="183"/>
      <c r="K160" s="183" t="str">
        <f t="shared" si="18"/>
        <v>Dbac-Mari-Roya</v>
      </c>
      <c r="L160" s="156" t="s">
        <v>201</v>
      </c>
      <c r="M160" s="156" t="s">
        <v>20</v>
      </c>
      <c r="N160" s="156" t="s">
        <v>21</v>
      </c>
    </row>
    <row r="161" spans="2:14" s="181" customFormat="1" x14ac:dyDescent="0.25">
      <c r="B161" s="185">
        <v>43632</v>
      </c>
      <c r="C161" s="185" t="str">
        <f t="shared" si="5"/>
        <v>Sun</v>
      </c>
      <c r="D161" s="183">
        <v>0.39583333333333331</v>
      </c>
      <c r="E161" s="183">
        <f t="shared" si="7"/>
        <v>0.4375</v>
      </c>
      <c r="F161" s="183" t="s">
        <v>214</v>
      </c>
      <c r="G161" s="183" t="str">
        <f t="shared" si="17"/>
        <v>Mariners</v>
      </c>
      <c r="H161" s="183"/>
      <c r="I161" s="183" t="str">
        <f>M161</f>
        <v>Mariners</v>
      </c>
      <c r="J161" s="183"/>
      <c r="K161" s="183" t="str">
        <f t="shared" si="18"/>
        <v>Dbac-Mari-Roya</v>
      </c>
      <c r="L161" s="156" t="s">
        <v>201</v>
      </c>
      <c r="M161" s="156" t="s">
        <v>20</v>
      </c>
      <c r="N161" s="156" t="s">
        <v>21</v>
      </c>
    </row>
    <row r="162" spans="2:14" s="181" customFormat="1" x14ac:dyDescent="0.25">
      <c r="B162" s="185">
        <v>43632</v>
      </c>
      <c r="C162" s="185" t="str">
        <f t="shared" si="5"/>
        <v>Sun</v>
      </c>
      <c r="D162" s="183">
        <v>0.39583333333333331</v>
      </c>
      <c r="E162" s="183">
        <f t="shared" si="7"/>
        <v>0.4375</v>
      </c>
      <c r="F162" s="183" t="s">
        <v>214</v>
      </c>
      <c r="G162" s="183" t="str">
        <f t="shared" si="17"/>
        <v>Royals</v>
      </c>
      <c r="H162" s="183"/>
      <c r="I162" s="183"/>
      <c r="J162" s="183" t="str">
        <f>N162</f>
        <v>Royals</v>
      </c>
      <c r="K162" s="183" t="str">
        <f t="shared" si="18"/>
        <v>Dbac-Mari-Roya</v>
      </c>
      <c r="L162" s="156" t="s">
        <v>201</v>
      </c>
      <c r="M162" s="156" t="s">
        <v>20</v>
      </c>
      <c r="N162" s="156" t="s">
        <v>21</v>
      </c>
    </row>
    <row r="163" spans="2:14" x14ac:dyDescent="0.25">
      <c r="B163" s="185">
        <v>43632</v>
      </c>
      <c r="C163" s="185" t="str">
        <f t="shared" si="5"/>
        <v>Sun</v>
      </c>
      <c r="D163" s="183">
        <v>0.4375</v>
      </c>
      <c r="E163" s="183">
        <f t="shared" si="7"/>
        <v>0.47916666666666669</v>
      </c>
      <c r="F163" s="183" t="s">
        <v>214</v>
      </c>
      <c r="G163" s="183" t="str">
        <f t="shared" si="17"/>
        <v>Dodgers</v>
      </c>
      <c r="H163" s="183" t="str">
        <f>L163</f>
        <v>Dodgers</v>
      </c>
      <c r="I163" s="183"/>
      <c r="J163" s="183"/>
      <c r="K163" s="183" t="str">
        <f t="shared" si="18"/>
        <v>Dodg-Tige-Blue</v>
      </c>
      <c r="L163" s="156" t="s">
        <v>64</v>
      </c>
      <c r="M163" s="156" t="s">
        <v>82</v>
      </c>
      <c r="N163" s="156" t="s">
        <v>98</v>
      </c>
    </row>
    <row r="164" spans="2:14" s="181" customFormat="1" x14ac:dyDescent="0.25">
      <c r="B164" s="185">
        <v>43632</v>
      </c>
      <c r="C164" s="185" t="str">
        <f t="shared" si="5"/>
        <v>Sun</v>
      </c>
      <c r="D164" s="183">
        <v>0.4375</v>
      </c>
      <c r="E164" s="183">
        <f t="shared" si="7"/>
        <v>0.47916666666666669</v>
      </c>
      <c r="F164" s="183" t="s">
        <v>214</v>
      </c>
      <c r="G164" s="183" t="str">
        <f t="shared" si="17"/>
        <v>Tigers</v>
      </c>
      <c r="H164" s="183"/>
      <c r="I164" s="183" t="str">
        <f>M164</f>
        <v>Tigers</v>
      </c>
      <c r="J164" s="183"/>
      <c r="K164" s="183" t="str">
        <f t="shared" si="18"/>
        <v>Dodg-Tige-Blue</v>
      </c>
      <c r="L164" s="156" t="s">
        <v>64</v>
      </c>
      <c r="M164" s="156" t="s">
        <v>82</v>
      </c>
      <c r="N164" s="156" t="s">
        <v>98</v>
      </c>
    </row>
    <row r="165" spans="2:14" s="181" customFormat="1" x14ac:dyDescent="0.25">
      <c r="B165" s="185">
        <v>43632</v>
      </c>
      <c r="C165" s="185" t="str">
        <f t="shared" si="5"/>
        <v>Sun</v>
      </c>
      <c r="D165" s="183">
        <v>0.4375</v>
      </c>
      <c r="E165" s="183">
        <f t="shared" si="7"/>
        <v>0.47916666666666669</v>
      </c>
      <c r="F165" s="183" t="s">
        <v>214</v>
      </c>
      <c r="G165" s="183" t="str">
        <f t="shared" si="17"/>
        <v>BlueJays</v>
      </c>
      <c r="H165" s="183"/>
      <c r="I165" s="183"/>
      <c r="J165" s="183" t="str">
        <f>N165</f>
        <v>BlueJays</v>
      </c>
      <c r="K165" s="183" t="str">
        <f t="shared" si="18"/>
        <v>Dodg-Tige-Blue</v>
      </c>
      <c r="L165" s="156" t="s">
        <v>64</v>
      </c>
      <c r="M165" s="156" t="s">
        <v>82</v>
      </c>
      <c r="N165" s="156" t="s">
        <v>98</v>
      </c>
    </row>
    <row r="166" spans="2:14" x14ac:dyDescent="0.25">
      <c r="B166" s="185">
        <v>43632</v>
      </c>
      <c r="C166" s="185" t="str">
        <f t="shared" si="5"/>
        <v>Sun</v>
      </c>
      <c r="D166" s="183">
        <v>0.4375</v>
      </c>
      <c r="E166" s="183">
        <f t="shared" si="7"/>
        <v>0.47916666666666669</v>
      </c>
      <c r="F166" s="183" t="s">
        <v>215</v>
      </c>
      <c r="G166" s="183" t="str">
        <f t="shared" si="17"/>
        <v>Yankees</v>
      </c>
      <c r="H166" s="183" t="str">
        <f>L166</f>
        <v>Yankees</v>
      </c>
      <c r="I166" s="183"/>
      <c r="J166" s="183"/>
      <c r="K166" s="183" t="str">
        <f t="shared" si="18"/>
        <v>Yank-Pira-Rock</v>
      </c>
      <c r="L166" s="156" t="s">
        <v>28</v>
      </c>
      <c r="M166" s="156" t="s">
        <v>16</v>
      </c>
      <c r="N166" s="156" t="s">
        <v>26</v>
      </c>
    </row>
    <row r="167" spans="2:14" s="181" customFormat="1" x14ac:dyDescent="0.25">
      <c r="B167" s="185">
        <v>43632</v>
      </c>
      <c r="C167" s="185" t="str">
        <f t="shared" si="5"/>
        <v>Sun</v>
      </c>
      <c r="D167" s="183">
        <v>0.4375</v>
      </c>
      <c r="E167" s="183">
        <f t="shared" si="7"/>
        <v>0.47916666666666669</v>
      </c>
      <c r="F167" s="183" t="s">
        <v>215</v>
      </c>
      <c r="G167" s="183" t="str">
        <f t="shared" si="17"/>
        <v>Pirates</v>
      </c>
      <c r="H167" s="183"/>
      <c r="I167" s="183" t="str">
        <f>M167</f>
        <v>Pirates</v>
      </c>
      <c r="J167" s="183"/>
      <c r="K167" s="183" t="str">
        <f t="shared" si="18"/>
        <v>Yank-Pira-Rock</v>
      </c>
      <c r="L167" s="156" t="s">
        <v>28</v>
      </c>
      <c r="M167" s="156" t="s">
        <v>16</v>
      </c>
      <c r="N167" s="156" t="s">
        <v>26</v>
      </c>
    </row>
    <row r="168" spans="2:14" s="181" customFormat="1" x14ac:dyDescent="0.25">
      <c r="B168" s="185">
        <v>43632</v>
      </c>
      <c r="C168" s="185" t="str">
        <f t="shared" si="5"/>
        <v>Sun</v>
      </c>
      <c r="D168" s="183">
        <v>0.4375</v>
      </c>
      <c r="E168" s="183">
        <f t="shared" si="7"/>
        <v>0.47916666666666669</v>
      </c>
      <c r="F168" s="183" t="s">
        <v>215</v>
      </c>
      <c r="G168" s="183" t="str">
        <f t="shared" si="17"/>
        <v>Rockies</v>
      </c>
      <c r="H168" s="183"/>
      <c r="I168" s="183"/>
      <c r="J168" s="183" t="str">
        <f>N168</f>
        <v>Rockies</v>
      </c>
      <c r="K168" s="183" t="str">
        <f t="shared" si="18"/>
        <v>Yank-Pira-Rock</v>
      </c>
      <c r="L168" s="156" t="s">
        <v>28</v>
      </c>
      <c r="M168" s="156" t="s">
        <v>16</v>
      </c>
      <c r="N168" s="156" t="s">
        <v>26</v>
      </c>
    </row>
    <row r="169" spans="2:14" x14ac:dyDescent="0.25">
      <c r="B169" s="185">
        <v>43633</v>
      </c>
      <c r="C169" s="185" t="str">
        <f t="shared" si="5"/>
        <v>Mon</v>
      </c>
      <c r="D169" s="183">
        <v>0.75</v>
      </c>
      <c r="E169" s="183">
        <f t="shared" si="7"/>
        <v>0.79166666666666663</v>
      </c>
      <c r="F169" s="183" t="s">
        <v>214</v>
      </c>
      <c r="G169" s="183" t="str">
        <f t="shared" si="17"/>
        <v>Dbacks</v>
      </c>
      <c r="H169" s="183" t="str">
        <f>L169</f>
        <v>Dbacks</v>
      </c>
      <c r="I169" s="183"/>
      <c r="J169" s="183"/>
      <c r="K169" s="183" t="str">
        <f t="shared" si="18"/>
        <v>Dbac-Dodg-Yank</v>
      </c>
      <c r="L169" s="156" t="s">
        <v>201</v>
      </c>
      <c r="M169" s="156" t="s">
        <v>64</v>
      </c>
      <c r="N169" s="156" t="s">
        <v>28</v>
      </c>
    </row>
    <row r="170" spans="2:14" x14ac:dyDescent="0.25">
      <c r="B170" s="185">
        <v>43633</v>
      </c>
      <c r="C170" s="185" t="str">
        <f t="shared" si="5"/>
        <v>Mon</v>
      </c>
      <c r="D170" s="183">
        <v>0.75</v>
      </c>
      <c r="E170" s="183">
        <f t="shared" si="7"/>
        <v>0.79166666666666663</v>
      </c>
      <c r="F170" s="183" t="s">
        <v>214</v>
      </c>
      <c r="G170" s="183" t="str">
        <f t="shared" si="17"/>
        <v>Dodgers</v>
      </c>
      <c r="H170" s="183"/>
      <c r="I170" s="183" t="str">
        <f>M170</f>
        <v>Dodgers</v>
      </c>
      <c r="J170" s="183"/>
      <c r="K170" s="183" t="str">
        <f t="shared" si="18"/>
        <v>Dbac-Dodg-Yank</v>
      </c>
      <c r="L170" s="156" t="s">
        <v>201</v>
      </c>
      <c r="M170" s="156" t="s">
        <v>64</v>
      </c>
      <c r="N170" s="156" t="s">
        <v>28</v>
      </c>
    </row>
    <row r="171" spans="2:14" x14ac:dyDescent="0.25">
      <c r="B171" s="185">
        <v>43633</v>
      </c>
      <c r="C171" s="185" t="str">
        <f t="shared" ref="C171" si="19">IF(B171="","",TEXT(B171,"ddd"))</f>
        <v>Mon</v>
      </c>
      <c r="D171" s="183">
        <v>0.75</v>
      </c>
      <c r="E171" s="183">
        <f t="shared" ref="E171" si="20">D171+1/24</f>
        <v>0.79166666666666663</v>
      </c>
      <c r="F171" s="183" t="s">
        <v>214</v>
      </c>
      <c r="G171" s="183" t="str">
        <f t="shared" si="17"/>
        <v>Yankees</v>
      </c>
      <c r="H171" s="183"/>
      <c r="I171" s="183"/>
      <c r="J171" s="183" t="str">
        <f>N171</f>
        <v>Yankees</v>
      </c>
      <c r="K171" s="183" t="str">
        <f t="shared" si="18"/>
        <v>Dbac-Dodg-Yank</v>
      </c>
      <c r="L171" s="156" t="s">
        <v>201</v>
      </c>
      <c r="M171" s="156" t="s">
        <v>64</v>
      </c>
      <c r="N171" s="156" t="s">
        <v>28</v>
      </c>
    </row>
  </sheetData>
  <autoFilter ref="B3:N169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111"/>
  <sheetViews>
    <sheetView workbookViewId="0">
      <selection activeCell="M2" sqref="M2"/>
    </sheetView>
  </sheetViews>
  <sheetFormatPr defaultRowHeight="15" x14ac:dyDescent="0.25"/>
  <cols>
    <col min="1" max="1" width="10.7109375" style="98" bestFit="1" customWidth="1"/>
    <col min="2" max="2" width="10.5703125" style="98" bestFit="1" customWidth="1"/>
    <col min="3" max="3" width="10.7109375" style="98" bestFit="1" customWidth="1"/>
    <col min="4" max="4" width="9.7109375" style="98" bestFit="1" customWidth="1"/>
    <col min="5" max="5" width="20.7109375" style="98" bestFit="1" customWidth="1"/>
    <col min="6" max="6" width="11.140625" style="98" bestFit="1" customWidth="1"/>
    <col min="7" max="7" width="20.5703125" style="98" bestFit="1" customWidth="1"/>
    <col min="8" max="8" width="12.85546875" style="98" bestFit="1" customWidth="1"/>
    <col min="9" max="9" width="15.7109375" style="98" bestFit="1" customWidth="1"/>
    <col min="10" max="10" width="13.85546875" style="98" bestFit="1" customWidth="1"/>
    <col min="11" max="11" width="11.28515625" style="98" bestFit="1" customWidth="1"/>
    <col min="12" max="12" width="4.85546875" style="98" bestFit="1" customWidth="1"/>
    <col min="13" max="13" width="16.85546875" style="98" bestFit="1" customWidth="1"/>
    <col min="14" max="14" width="18.140625" style="98" bestFit="1" customWidth="1"/>
    <col min="15" max="15" width="15.7109375" style="98" bestFit="1" customWidth="1"/>
    <col min="16" max="16" width="18.85546875" style="98" bestFit="1" customWidth="1"/>
    <col min="17" max="17" width="18.140625" style="98" bestFit="1" customWidth="1"/>
    <col min="18" max="18" width="13.28515625" style="98" bestFit="1" customWidth="1"/>
    <col min="19" max="19" width="18" style="98" bestFit="1" customWidth="1"/>
    <col min="20" max="20" width="8.85546875" style="98" bestFit="1" customWidth="1"/>
    <col min="21" max="21" width="9.140625" style="98" bestFit="1" customWidth="1"/>
    <col min="22" max="22" width="17" style="98" bestFit="1" customWidth="1"/>
    <col min="23" max="24" width="11.28515625" style="98" bestFit="1" customWidth="1"/>
    <col min="25" max="25" width="10.28515625" style="98" bestFit="1" customWidth="1"/>
    <col min="26" max="27" width="14.85546875" style="98" bestFit="1" customWidth="1"/>
    <col min="28" max="28" width="17.28515625" style="98" bestFit="1" customWidth="1"/>
    <col min="29" max="16384" width="9.140625" style="98"/>
  </cols>
  <sheetData>
    <row r="1" spans="1:28" x14ac:dyDescent="0.25">
      <c r="A1" s="61" t="s">
        <v>165</v>
      </c>
      <c r="B1" s="61" t="s">
        <v>166</v>
      </c>
      <c r="C1" s="61" t="s">
        <v>167</v>
      </c>
      <c r="D1" s="61" t="s">
        <v>168</v>
      </c>
      <c r="E1" s="61" t="s">
        <v>169</v>
      </c>
      <c r="F1" s="61" t="s">
        <v>170</v>
      </c>
      <c r="G1" s="61" t="s">
        <v>88</v>
      </c>
      <c r="H1" s="61" t="s">
        <v>171</v>
      </c>
      <c r="I1" s="61" t="s">
        <v>172</v>
      </c>
      <c r="J1" s="61" t="s">
        <v>173</v>
      </c>
      <c r="K1" s="61" t="s">
        <v>174</v>
      </c>
      <c r="L1" s="61" t="s">
        <v>175</v>
      </c>
      <c r="M1" s="61" t="s">
        <v>176</v>
      </c>
      <c r="N1" s="61" t="s">
        <v>177</v>
      </c>
      <c r="O1" s="61" t="s">
        <v>178</v>
      </c>
      <c r="P1" s="61" t="s">
        <v>179</v>
      </c>
      <c r="Q1" s="61" t="s">
        <v>180</v>
      </c>
      <c r="R1" s="61" t="s">
        <v>181</v>
      </c>
      <c r="S1" s="61" t="s">
        <v>182</v>
      </c>
      <c r="T1" s="61" t="s">
        <v>183</v>
      </c>
      <c r="U1" s="61" t="s">
        <v>184</v>
      </c>
      <c r="V1" s="61" t="s">
        <v>185</v>
      </c>
      <c r="W1" s="61" t="s">
        <v>186</v>
      </c>
      <c r="X1" s="61" t="s">
        <v>187</v>
      </c>
      <c r="Y1" s="61" t="s">
        <v>188</v>
      </c>
      <c r="Z1" s="61" t="s">
        <v>189</v>
      </c>
      <c r="AA1" s="61" t="s">
        <v>190</v>
      </c>
      <c r="AB1" s="61" t="s">
        <v>191</v>
      </c>
    </row>
    <row r="2" spans="1:28" x14ac:dyDescent="0.25">
      <c r="A2" s="135" t="str">
        <f>TEXT('2019 Tad Y2 P'!B5,"mm/dd/yyyy")</f>
        <v>04/02/2019</v>
      </c>
      <c r="B2" s="136">
        <f>'2019 Tad Y2 P'!D5</f>
        <v>0.70833333333333337</v>
      </c>
      <c r="C2" s="135" t="str">
        <f>A2</f>
        <v>04/02/2019</v>
      </c>
      <c r="D2" s="136">
        <f>'2019 Tad Y2 P'!E5</f>
        <v>0.77083333333333337</v>
      </c>
      <c r="E2" s="119" t="str">
        <f>CONCATENATE('2019 Tad Y2 P'!G5," Practice")</f>
        <v>Royals Practice</v>
      </c>
      <c r="F2" s="119"/>
      <c r="G2" s="119" t="str">
        <f>'2019 Tad Y2 P'!H5</f>
        <v>SSAP #3 - East</v>
      </c>
      <c r="H2" s="119"/>
      <c r="I2" s="119"/>
      <c r="J2" s="119"/>
      <c r="K2" s="119"/>
      <c r="L2" s="119"/>
      <c r="M2" s="119" t="str">
        <f>VLOOKUP('2019 Tad Y2 P'!G5,'2019 Tad Teams'!$C$3:$D$16,2,FALSE)</f>
        <v>9URoyals2019</v>
      </c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</row>
    <row r="3" spans="1:28" x14ac:dyDescent="0.25">
      <c r="A3" s="135" t="str">
        <f>TEXT('2019 Tad Y2 P'!B6,"mm/dd/yyyy")</f>
        <v>04/02/2019</v>
      </c>
      <c r="B3" s="136">
        <f>'2019 Tad Y2 P'!D6</f>
        <v>0.70833333333333337</v>
      </c>
      <c r="C3" s="135" t="str">
        <f t="shared" ref="C3:C66" si="0">A3</f>
        <v>04/02/2019</v>
      </c>
      <c r="D3" s="136">
        <f>'2019 Tad Y2 P'!E6</f>
        <v>0.77083333333333337</v>
      </c>
      <c r="E3" s="119" t="str">
        <f>CONCATENATE('2019 Tad Y2 P'!G6," Practice")</f>
        <v>Angels Practice</v>
      </c>
      <c r="F3" s="119"/>
      <c r="G3" s="119" t="str">
        <f>'2019 Tad Y2 P'!H6</f>
        <v>SSAP #3 - Centre</v>
      </c>
      <c r="H3" s="119"/>
      <c r="I3" s="119"/>
      <c r="J3" s="119"/>
      <c r="K3" s="119"/>
      <c r="L3" s="119"/>
      <c r="M3" s="119" t="str">
        <f>VLOOKUP('2019 Tad Y2 P'!G6,'2019 Tad Teams'!$C$3:$D$16,2,FALSE)</f>
        <v>9UAngels2019</v>
      </c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</row>
    <row r="4" spans="1:28" x14ac:dyDescent="0.25">
      <c r="A4" s="135" t="str">
        <f>TEXT('2019 Tad Y2 P'!B7,"mm/dd/yyyy")</f>
        <v>04/02/2019</v>
      </c>
      <c r="B4" s="136">
        <f>'2019 Tad Y2 P'!D7</f>
        <v>0.70833333333333337</v>
      </c>
      <c r="C4" s="135" t="str">
        <f t="shared" si="0"/>
        <v>04/02/2019</v>
      </c>
      <c r="D4" s="136">
        <f>'2019 Tad Y2 P'!E7</f>
        <v>0.77083333333333337</v>
      </c>
      <c r="E4" s="119" t="str">
        <f>CONCATENATE('2019 Tad Y2 P'!G7," Practice")</f>
        <v>Rays Practice</v>
      </c>
      <c r="F4" s="119"/>
      <c r="G4" s="119" t="str">
        <f>'2019 Tad Y2 P'!H7</f>
        <v>SSAP #3 - West</v>
      </c>
      <c r="H4" s="119"/>
      <c r="I4" s="119"/>
      <c r="J4" s="119"/>
      <c r="K4" s="119"/>
      <c r="L4" s="119"/>
      <c r="M4" s="119" t="str">
        <f>VLOOKUP('2019 Tad Y2 P'!G7,'2019 Tad Teams'!$C$3:$D$16,2,FALSE)</f>
        <v>9URays2019</v>
      </c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</row>
    <row r="5" spans="1:28" x14ac:dyDescent="0.25">
      <c r="A5" s="135" t="str">
        <f>TEXT('2019 Tad Y2 P'!B8,"mm/dd/yyyy")</f>
        <v>04/02/2019</v>
      </c>
      <c r="B5" s="136">
        <f>'2019 Tad Y2 P'!D8</f>
        <v>0.70833333333333337</v>
      </c>
      <c r="C5" s="135" t="str">
        <f t="shared" si="0"/>
        <v>04/02/2019</v>
      </c>
      <c r="D5" s="136">
        <f>'2019 Tad Y2 P'!E8</f>
        <v>0.77083333333333337</v>
      </c>
      <c r="E5" s="119" t="str">
        <f>CONCATENATE('2019 Tad Y2 P'!G8," Practice")</f>
        <v>Mariners Practice</v>
      </c>
      <c r="F5" s="119"/>
      <c r="G5" s="119" t="str">
        <f>'2019 Tad Y2 P'!H8</f>
        <v>SSAP #3 - East</v>
      </c>
      <c r="H5" s="119"/>
      <c r="I5" s="119"/>
      <c r="J5" s="119"/>
      <c r="K5" s="119"/>
      <c r="L5" s="119"/>
      <c r="M5" s="119" t="str">
        <f>VLOOKUP('2019 Tad Y2 P'!G8,'2019 Tad Teams'!$C$3:$D$16,2,FALSE)</f>
        <v>9UMariners2019</v>
      </c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</row>
    <row r="6" spans="1:28" x14ac:dyDescent="0.25">
      <c r="A6" s="135" t="str">
        <f>TEXT('2019 Tad Y2 P'!B9,"mm/dd/yyyy")</f>
        <v>04/02/2019</v>
      </c>
      <c r="B6" s="136">
        <f>'2019 Tad Y2 P'!D9</f>
        <v>0.70833333333333337</v>
      </c>
      <c r="C6" s="135" t="str">
        <f t="shared" si="0"/>
        <v>04/02/2019</v>
      </c>
      <c r="D6" s="136">
        <f>'2019 Tad Y2 P'!E9</f>
        <v>0.77083333333333337</v>
      </c>
      <c r="E6" s="119" t="str">
        <f>CONCATENATE('2019 Tad Y2 P'!G9," Practice")</f>
        <v>RedSox Practice</v>
      </c>
      <c r="F6" s="119"/>
      <c r="G6" s="119" t="str">
        <f>'2019 Tad Y2 P'!H9</f>
        <v>Bakerview South</v>
      </c>
      <c r="H6" s="119"/>
      <c r="I6" s="119"/>
      <c r="J6" s="119"/>
      <c r="K6" s="119"/>
      <c r="L6" s="119"/>
      <c r="M6" s="119" t="str">
        <f>VLOOKUP('2019 Tad Y2 P'!G9,'2019 Tad Teams'!$C$3:$D$16,2,FALSE)</f>
        <v>9URedSox2019</v>
      </c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</row>
    <row r="7" spans="1:28" x14ac:dyDescent="0.25">
      <c r="A7" s="135" t="str">
        <f>TEXT('2019 Tad Y2 P'!B10,"mm/dd/yyyy")</f>
        <v>04/02/2019</v>
      </c>
      <c r="B7" s="136">
        <f>'2019 Tad Y2 P'!D10</f>
        <v>0.77083333333333337</v>
      </c>
      <c r="C7" s="135" t="str">
        <f t="shared" si="0"/>
        <v>04/02/2019</v>
      </c>
      <c r="D7" s="136">
        <f>'2019 Tad Y2 P'!E10</f>
        <v>0.83333333333333337</v>
      </c>
      <c r="E7" s="119" t="str">
        <f>CONCATENATE('2019 Tad Y2 P'!G10," Practice")</f>
        <v>Yankees Practice</v>
      </c>
      <c r="F7" s="119"/>
      <c r="G7" s="119" t="str">
        <f>'2019 Tad Y2 P'!H10</f>
        <v>Bakerview East</v>
      </c>
      <c r="H7" s="119"/>
      <c r="I7" s="119"/>
      <c r="J7" s="119"/>
      <c r="K7" s="119"/>
      <c r="L7" s="119"/>
      <c r="M7" s="119" t="str">
        <f>VLOOKUP('2019 Tad Y2 P'!G10,'2019 Tad Teams'!$C$3:$D$16,2,FALSE)</f>
        <v>9UYankees2019</v>
      </c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</row>
    <row r="8" spans="1:28" x14ac:dyDescent="0.25">
      <c r="A8" s="135" t="str">
        <f>TEXT('2019 Tad Y2 P'!B11,"mm/dd/yyyy")</f>
        <v>04/02/2019</v>
      </c>
      <c r="B8" s="136">
        <f>'2019 Tad Y2 P'!D11</f>
        <v>0.77083333333333337</v>
      </c>
      <c r="C8" s="135" t="str">
        <f t="shared" si="0"/>
        <v>04/02/2019</v>
      </c>
      <c r="D8" s="136">
        <f>'2019 Tad Y2 P'!E11</f>
        <v>0.83333333333333337</v>
      </c>
      <c r="E8" s="119" t="str">
        <f>CONCATENATE('2019 Tad Y2 P'!G11," Practice")</f>
        <v>BlueJays Practice</v>
      </c>
      <c r="F8" s="119"/>
      <c r="G8" s="119" t="str">
        <f>'2019 Tad Y2 P'!H11</f>
        <v>Bakerview South</v>
      </c>
      <c r="H8" s="119"/>
      <c r="I8" s="119"/>
      <c r="J8" s="119"/>
      <c r="K8" s="119"/>
      <c r="L8" s="119"/>
      <c r="M8" s="119" t="str">
        <f>VLOOKUP('2019 Tad Y2 P'!G11,'2019 Tad Teams'!$C$3:$D$16,2,FALSE)</f>
        <v>9UBlueJays2019</v>
      </c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</row>
    <row r="9" spans="1:28" x14ac:dyDescent="0.25">
      <c r="A9" s="135" t="str">
        <f>TEXT('2019 Tad Y2 P'!B12,"mm/dd/yyyy")</f>
        <v>04/04/2019</v>
      </c>
      <c r="B9" s="136">
        <f>'2019 Tad Y2 P'!D12</f>
        <v>0.70833333333333337</v>
      </c>
      <c r="C9" s="135" t="str">
        <f t="shared" si="0"/>
        <v>04/04/2019</v>
      </c>
      <c r="D9" s="136">
        <f>'2019 Tad Y2 P'!E12</f>
        <v>0.77083333333333337</v>
      </c>
      <c r="E9" s="119" t="str">
        <f>CONCATENATE('2019 Tad Y2 P'!G12," Practice")</f>
        <v>Angels Practice</v>
      </c>
      <c r="F9" s="119"/>
      <c r="G9" s="119" t="str">
        <f>'2019 Tad Y2 P'!H12</f>
        <v>SSAP #3 - East</v>
      </c>
      <c r="H9" s="119"/>
      <c r="I9" s="119"/>
      <c r="J9" s="119"/>
      <c r="K9" s="119"/>
      <c r="L9" s="119"/>
      <c r="M9" s="119" t="str">
        <f>VLOOKUP('2019 Tad Y2 P'!G12,'2019 Tad Teams'!$C$3:$D$16,2,FALSE)</f>
        <v>9UAngels2019</v>
      </c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</row>
    <row r="10" spans="1:28" x14ac:dyDescent="0.25">
      <c r="A10" s="135" t="str">
        <f>TEXT('2019 Tad Y2 P'!B13,"mm/dd/yyyy")</f>
        <v>04/04/2019</v>
      </c>
      <c r="B10" s="136">
        <f>'2019 Tad Y2 P'!D13</f>
        <v>0.70833333333333337</v>
      </c>
      <c r="C10" s="135" t="str">
        <f t="shared" si="0"/>
        <v>04/04/2019</v>
      </c>
      <c r="D10" s="136">
        <f>'2019 Tad Y2 P'!E13</f>
        <v>0.77083333333333337</v>
      </c>
      <c r="E10" s="119" t="str">
        <f>CONCATENATE('2019 Tad Y2 P'!G13," Practice")</f>
        <v>Mariners Practice</v>
      </c>
      <c r="F10" s="119"/>
      <c r="G10" s="119" t="str">
        <f>'2019 Tad Y2 P'!H13</f>
        <v>SSAP #3 - Centre</v>
      </c>
      <c r="H10" s="119"/>
      <c r="I10" s="119"/>
      <c r="J10" s="119"/>
      <c r="K10" s="119"/>
      <c r="L10" s="119"/>
      <c r="M10" s="119" t="str">
        <f>VLOOKUP('2019 Tad Y2 P'!G13,'2019 Tad Teams'!$C$3:$D$16,2,FALSE)</f>
        <v>9UMariners2019</v>
      </c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</row>
    <row r="11" spans="1:28" x14ac:dyDescent="0.25">
      <c r="A11" s="135" t="str">
        <f>TEXT('2019 Tad Y2 P'!B14,"mm/dd/yyyy")</f>
        <v>04/04/2019</v>
      </c>
      <c r="B11" s="136">
        <f>'2019 Tad Y2 P'!D14</f>
        <v>0.70833333333333337</v>
      </c>
      <c r="C11" s="135" t="str">
        <f t="shared" si="0"/>
        <v>04/04/2019</v>
      </c>
      <c r="D11" s="136">
        <f>'2019 Tad Y2 P'!E14</f>
        <v>0.77083333333333337</v>
      </c>
      <c r="E11" s="119" t="str">
        <f>CONCATENATE('2019 Tad Y2 P'!G14," Practice")</f>
        <v>Yankees Practice</v>
      </c>
      <c r="F11" s="119"/>
      <c r="G11" s="119" t="str">
        <f>'2019 Tad Y2 P'!H14</f>
        <v>SSAP #3 - West</v>
      </c>
      <c r="H11" s="119"/>
      <c r="I11" s="119"/>
      <c r="J11" s="119"/>
      <c r="K11" s="119"/>
      <c r="L11" s="119"/>
      <c r="M11" s="119" t="str">
        <f>VLOOKUP('2019 Tad Y2 P'!G14,'2019 Tad Teams'!$C$3:$D$16,2,FALSE)</f>
        <v>9UYankees2019</v>
      </c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</row>
    <row r="12" spans="1:28" x14ac:dyDescent="0.25">
      <c r="A12" s="135" t="str">
        <f>TEXT('2019 Tad Y2 P'!B15,"mm/dd/yyyy")</f>
        <v>04/04/2019</v>
      </c>
      <c r="B12" s="136">
        <f>'2019 Tad Y2 P'!D15</f>
        <v>0.70833333333333337</v>
      </c>
      <c r="C12" s="135" t="str">
        <f t="shared" si="0"/>
        <v>04/04/2019</v>
      </c>
      <c r="D12" s="136">
        <f>'2019 Tad Y2 P'!E15</f>
        <v>0.77083333333333337</v>
      </c>
      <c r="E12" s="119" t="str">
        <f>CONCATENATE('2019 Tad Y2 P'!G15," Practice")</f>
        <v>Rays Practice</v>
      </c>
      <c r="F12" s="119"/>
      <c r="G12" s="119" t="str">
        <f>'2019 Tad Y2 P'!H15</f>
        <v>Bakerview East</v>
      </c>
      <c r="H12" s="119"/>
      <c r="I12" s="119"/>
      <c r="J12" s="119"/>
      <c r="K12" s="119"/>
      <c r="L12" s="119"/>
      <c r="M12" s="119" t="str">
        <f>VLOOKUP('2019 Tad Y2 P'!G15,'2019 Tad Teams'!$C$3:$D$16,2,FALSE)</f>
        <v>9URays2019</v>
      </c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</row>
    <row r="13" spans="1:28" x14ac:dyDescent="0.25">
      <c r="A13" s="135" t="str">
        <f>TEXT('2019 Tad Y2 P'!B16,"mm/dd/yyyy")</f>
        <v>04/04/2019</v>
      </c>
      <c r="B13" s="136">
        <f>'2019 Tad Y2 P'!D16</f>
        <v>0.77083333333333337</v>
      </c>
      <c r="C13" s="135" t="str">
        <f t="shared" si="0"/>
        <v>04/04/2019</v>
      </c>
      <c r="D13" s="136">
        <f>'2019 Tad Y2 P'!E16</f>
        <v>0.83333333333333337</v>
      </c>
      <c r="E13" s="119" t="str">
        <f>CONCATENATE('2019 Tad Y2 P'!G16," Practice")</f>
        <v>BlueJays Practice</v>
      </c>
      <c r="F13" s="119"/>
      <c r="G13" s="119" t="str">
        <f>'2019 Tad Y2 P'!H16</f>
        <v>SSAP #3 - East</v>
      </c>
      <c r="H13" s="119"/>
      <c r="I13" s="119"/>
      <c r="J13" s="119"/>
      <c r="K13" s="119"/>
      <c r="L13" s="119"/>
      <c r="M13" s="119" t="str">
        <f>VLOOKUP('2019 Tad Y2 P'!G16,'2019 Tad Teams'!$C$3:$D$16,2,FALSE)</f>
        <v>9UBlueJays2019</v>
      </c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</row>
    <row r="14" spans="1:28" x14ac:dyDescent="0.25">
      <c r="A14" s="135" t="str">
        <f>TEXT('2019 Tad Y2 P'!B17,"mm/dd/yyyy")</f>
        <v>04/04/2019</v>
      </c>
      <c r="B14" s="136">
        <f>'2019 Tad Y2 P'!D17</f>
        <v>0.77083333333333337</v>
      </c>
      <c r="C14" s="135" t="str">
        <f t="shared" si="0"/>
        <v>04/04/2019</v>
      </c>
      <c r="D14" s="136">
        <f>'2019 Tad Y2 P'!E17</f>
        <v>0.83333333333333337</v>
      </c>
      <c r="E14" s="119" t="str">
        <f>CONCATENATE('2019 Tad Y2 P'!G17," Practice")</f>
        <v>RedSox Practice</v>
      </c>
      <c r="F14" s="119"/>
      <c r="G14" s="119" t="str">
        <f>'2019 Tad Y2 P'!H17</f>
        <v>SSAP #3 - Centre</v>
      </c>
      <c r="H14" s="119"/>
      <c r="I14" s="119"/>
      <c r="J14" s="119"/>
      <c r="K14" s="119"/>
      <c r="L14" s="119"/>
      <c r="M14" s="119" t="str">
        <f>VLOOKUP('2019 Tad Y2 P'!G17,'2019 Tad Teams'!$C$3:$D$16,2,FALSE)</f>
        <v>9URedSox2019</v>
      </c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</row>
    <row r="15" spans="1:28" x14ac:dyDescent="0.25">
      <c r="A15" s="135" t="str">
        <f>TEXT('2019 Tad Y2 P'!B18,"mm/dd/yyyy")</f>
        <v>04/04/2019</v>
      </c>
      <c r="B15" s="136">
        <f>'2019 Tad Y2 P'!D18</f>
        <v>0.77083333333333337</v>
      </c>
      <c r="C15" s="135" t="str">
        <f t="shared" si="0"/>
        <v>04/04/2019</v>
      </c>
      <c r="D15" s="136">
        <f>'2019 Tad Y2 P'!E18</f>
        <v>0.83333333333333337</v>
      </c>
      <c r="E15" s="119" t="str">
        <f>CONCATENATE('2019 Tad Y2 P'!G18," Practice")</f>
        <v>Royals Practice</v>
      </c>
      <c r="F15" s="119"/>
      <c r="G15" s="119" t="str">
        <f>'2019 Tad Y2 P'!H18</f>
        <v>SSAP #3 - West</v>
      </c>
      <c r="H15" s="119"/>
      <c r="I15" s="119"/>
      <c r="J15" s="119"/>
      <c r="K15" s="119"/>
      <c r="L15" s="119"/>
      <c r="M15" s="119" t="str">
        <f>VLOOKUP('2019 Tad Y2 P'!G18,'2019 Tad Teams'!$C$3:$D$16,2,FALSE)</f>
        <v>9URoyals2019</v>
      </c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</row>
    <row r="16" spans="1:28" x14ac:dyDescent="0.25">
      <c r="A16" s="135" t="str">
        <f>TEXT('2019 Tad Y2 P'!B19,"mm/dd/yyyy")</f>
        <v>04/07/2019</v>
      </c>
      <c r="B16" s="136">
        <f>'2019 Tad Y2 P'!D19</f>
        <v>0.39583333333333331</v>
      </c>
      <c r="C16" s="135" t="str">
        <f t="shared" si="0"/>
        <v>04/07/2019</v>
      </c>
      <c r="D16" s="136">
        <f>'2019 Tad Y2 P'!E19</f>
        <v>0.45833333333333331</v>
      </c>
      <c r="E16" s="119" t="str">
        <f>CONCATENATE('2019 Tad Y2 P'!G19," Practice")</f>
        <v>Yankees Practice</v>
      </c>
      <c r="F16" s="119"/>
      <c r="G16" s="119" t="str">
        <f>'2019 Tad Y2 P'!H19</f>
        <v>SSAP #3 - East</v>
      </c>
      <c r="H16" s="119"/>
      <c r="I16" s="119"/>
      <c r="J16" s="119"/>
      <c r="K16" s="119"/>
      <c r="L16" s="119"/>
      <c r="M16" s="119" t="str">
        <f>VLOOKUP('2019 Tad Y2 P'!G19,'2019 Tad Teams'!$C$3:$D$16,2,FALSE)</f>
        <v>9UYankees2019</v>
      </c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</row>
    <row r="17" spans="1:28" x14ac:dyDescent="0.25">
      <c r="A17" s="135" t="str">
        <f>TEXT('2019 Tad Y2 P'!B20,"mm/dd/yyyy")</f>
        <v>04/07/2019</v>
      </c>
      <c r="B17" s="136">
        <f>'2019 Tad Y2 P'!D20</f>
        <v>0.39583333333333331</v>
      </c>
      <c r="C17" s="135" t="str">
        <f t="shared" si="0"/>
        <v>04/07/2019</v>
      </c>
      <c r="D17" s="136">
        <f>'2019 Tad Y2 P'!E20</f>
        <v>0.45833333333333331</v>
      </c>
      <c r="E17" s="119" t="str">
        <f>CONCATENATE('2019 Tad Y2 P'!G20," Practice")</f>
        <v>Angels Practice</v>
      </c>
      <c r="F17" s="119"/>
      <c r="G17" s="119" t="str">
        <f>'2019 Tad Y2 P'!H20</f>
        <v>SSAP #3 - West</v>
      </c>
      <c r="H17" s="119"/>
      <c r="I17" s="119"/>
      <c r="J17" s="119"/>
      <c r="K17" s="119"/>
      <c r="L17" s="119"/>
      <c r="M17" s="119" t="str">
        <f>VLOOKUP('2019 Tad Y2 P'!G20,'2019 Tad Teams'!$C$3:$D$16,2,FALSE)</f>
        <v>9UAngels2019</v>
      </c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</row>
    <row r="18" spans="1:28" x14ac:dyDescent="0.25">
      <c r="A18" s="135" t="str">
        <f>TEXT('2019 Tad Y2 P'!B21,"mm/dd/yyyy")</f>
        <v>04/07/2019</v>
      </c>
      <c r="B18" s="136">
        <f>'2019 Tad Y2 P'!D21</f>
        <v>0.39583333333333331</v>
      </c>
      <c r="C18" s="135" t="str">
        <f t="shared" si="0"/>
        <v>04/07/2019</v>
      </c>
      <c r="D18" s="136">
        <f>'2019 Tad Y2 P'!E21</f>
        <v>0.45833333333333331</v>
      </c>
      <c r="E18" s="119" t="str">
        <f>CONCATENATE('2019 Tad Y2 P'!G21," Practice")</f>
        <v>RedSox Practice</v>
      </c>
      <c r="F18" s="119"/>
      <c r="G18" s="119" t="str">
        <f>'2019 Tad Y2 P'!H21</f>
        <v>Bakerview East</v>
      </c>
      <c r="H18" s="119"/>
      <c r="I18" s="119"/>
      <c r="J18" s="119"/>
      <c r="K18" s="119"/>
      <c r="L18" s="119"/>
      <c r="M18" s="119" t="str">
        <f>VLOOKUP('2019 Tad Y2 P'!G21,'2019 Tad Teams'!$C$3:$D$16,2,FALSE)</f>
        <v>9URedSox2019</v>
      </c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</row>
    <row r="19" spans="1:28" x14ac:dyDescent="0.25">
      <c r="A19" s="135" t="str">
        <f>TEXT('2019 Tad Y2 P'!B22,"mm/dd/yyyy")</f>
        <v>04/07/2019</v>
      </c>
      <c r="B19" s="136">
        <f>'2019 Tad Y2 P'!D22</f>
        <v>0.39583333333333331</v>
      </c>
      <c r="C19" s="135" t="str">
        <f t="shared" si="0"/>
        <v>04/07/2019</v>
      </c>
      <c r="D19" s="136">
        <f>'2019 Tad Y2 P'!E22</f>
        <v>0.45833333333333331</v>
      </c>
      <c r="E19" s="119" t="str">
        <f>CONCATENATE('2019 Tad Y2 P'!G22," Practice")</f>
        <v>Mariners Practice</v>
      </c>
      <c r="F19" s="119"/>
      <c r="G19" s="119" t="str">
        <f>'2019 Tad Y2 P'!H22</f>
        <v>Bakerview West</v>
      </c>
      <c r="H19" s="119"/>
      <c r="I19" s="119"/>
      <c r="J19" s="119"/>
      <c r="K19" s="119"/>
      <c r="L19" s="119"/>
      <c r="M19" s="119" t="str">
        <f>VLOOKUP('2019 Tad Y2 P'!G22,'2019 Tad Teams'!$C$3:$D$16,2,FALSE)</f>
        <v>9UMariners2019</v>
      </c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</row>
    <row r="20" spans="1:28" x14ac:dyDescent="0.25">
      <c r="A20" s="135" t="str">
        <f>TEXT('2019 Tad Y2 P'!B23,"mm/dd/yyyy")</f>
        <v>04/07/2019</v>
      </c>
      <c r="B20" s="136">
        <f>'2019 Tad Y2 P'!D23</f>
        <v>0.45833333333333331</v>
      </c>
      <c r="C20" s="135" t="str">
        <f t="shared" si="0"/>
        <v>04/07/2019</v>
      </c>
      <c r="D20" s="136">
        <f>'2019 Tad Y2 P'!E23</f>
        <v>0.52083333333333326</v>
      </c>
      <c r="E20" s="119" t="str">
        <f>CONCATENATE('2019 Tad Y2 P'!G23," Practice")</f>
        <v>Royals Practice</v>
      </c>
      <c r="F20" s="119"/>
      <c r="G20" s="119" t="str">
        <f>'2019 Tad Y2 P'!H23</f>
        <v>SSAP #3 - East</v>
      </c>
      <c r="H20" s="119"/>
      <c r="I20" s="119"/>
      <c r="J20" s="119"/>
      <c r="K20" s="119"/>
      <c r="L20" s="119"/>
      <c r="M20" s="119" t="str">
        <f>VLOOKUP('2019 Tad Y2 P'!G23,'2019 Tad Teams'!$C$3:$D$16,2,FALSE)</f>
        <v>9URoyals2019</v>
      </c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</row>
    <row r="21" spans="1:28" x14ac:dyDescent="0.25">
      <c r="A21" s="135" t="str">
        <f>TEXT('2019 Tad Y2 P'!B24,"mm/dd/yyyy")</f>
        <v>04/07/2019</v>
      </c>
      <c r="B21" s="136">
        <f>'2019 Tad Y2 P'!D24</f>
        <v>0.45833333333333331</v>
      </c>
      <c r="C21" s="135" t="str">
        <f t="shared" si="0"/>
        <v>04/07/2019</v>
      </c>
      <c r="D21" s="136">
        <f>'2019 Tad Y2 P'!E24</f>
        <v>0.52083333333333326</v>
      </c>
      <c r="E21" s="119" t="str">
        <f>CONCATENATE('2019 Tad Y2 P'!G24," Practice")</f>
        <v>Rays Practice</v>
      </c>
      <c r="F21" s="119"/>
      <c r="G21" s="119" t="str">
        <f>'2019 Tad Y2 P'!H24</f>
        <v>SSAP #3 - West</v>
      </c>
      <c r="H21" s="119"/>
      <c r="I21" s="119"/>
      <c r="J21" s="119"/>
      <c r="K21" s="119"/>
      <c r="L21" s="119"/>
      <c r="M21" s="119" t="str">
        <f>VLOOKUP('2019 Tad Y2 P'!G24,'2019 Tad Teams'!$C$3:$D$16,2,FALSE)</f>
        <v>9URays2019</v>
      </c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</row>
    <row r="22" spans="1:28" x14ac:dyDescent="0.25">
      <c r="A22" s="135" t="str">
        <f>TEXT('2019 Tad Y2 P'!B25,"mm/dd/yyyy")</f>
        <v>04/07/2019</v>
      </c>
      <c r="B22" s="136">
        <f>'2019 Tad Y2 P'!D25</f>
        <v>0.54166666666666663</v>
      </c>
      <c r="C22" s="135" t="str">
        <f t="shared" si="0"/>
        <v>04/07/2019</v>
      </c>
      <c r="D22" s="136">
        <f>'2019 Tad Y2 P'!E25</f>
        <v>0.60416666666666663</v>
      </c>
      <c r="E22" s="119" t="str">
        <f>CONCATENATE('2019 Tad Y2 P'!G25," Practice")</f>
        <v>BlueJays Practice</v>
      </c>
      <c r="F22" s="119"/>
      <c r="G22" s="119" t="str">
        <f>'2019 Tad Y2 P'!H25</f>
        <v>SSAP #3 - East</v>
      </c>
      <c r="H22" s="119"/>
      <c r="I22" s="119"/>
      <c r="J22" s="119"/>
      <c r="K22" s="119"/>
      <c r="L22" s="119"/>
      <c r="M22" s="119" t="str">
        <f>VLOOKUP('2019 Tad Y2 P'!G25,'2019 Tad Teams'!$C$3:$D$16,2,FALSE)</f>
        <v>9UBlueJays2019</v>
      </c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</row>
    <row r="23" spans="1:28" x14ac:dyDescent="0.25">
      <c r="A23" s="135" t="str">
        <f>TEXT('2019 Tad Y2 P'!B26,"mm/dd/yyyy")</f>
        <v>04/09/2019</v>
      </c>
      <c r="B23" s="136">
        <f>'2019 Tad Y2 P'!D26</f>
        <v>0.70833333333333337</v>
      </c>
      <c r="C23" s="135" t="str">
        <f t="shared" si="0"/>
        <v>04/09/2019</v>
      </c>
      <c r="D23" s="136">
        <f>'2019 Tad Y2 P'!E26</f>
        <v>0.77083333333333337</v>
      </c>
      <c r="E23" s="119" t="str">
        <f>CONCATENATE('2019 Tad Y2 P'!G26," Practice")</f>
        <v>Royals Practice</v>
      </c>
      <c r="F23" s="119"/>
      <c r="G23" s="119" t="str">
        <f>'2019 Tad Y2 P'!H26</f>
        <v>SSAP #3 - East</v>
      </c>
      <c r="H23" s="119"/>
      <c r="I23" s="119"/>
      <c r="J23" s="119"/>
      <c r="K23" s="119"/>
      <c r="L23" s="119"/>
      <c r="M23" s="119" t="str">
        <f>VLOOKUP('2019 Tad Y2 P'!G26,'2019 Tad Teams'!$C$3:$D$16,2,FALSE)</f>
        <v>9URoyals2019</v>
      </c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</row>
    <row r="24" spans="1:28" x14ac:dyDescent="0.25">
      <c r="A24" s="135" t="str">
        <f>TEXT('2019 Tad Y2 P'!B27,"mm/dd/yyyy")</f>
        <v>04/09/2019</v>
      </c>
      <c r="B24" s="136">
        <f>'2019 Tad Y2 P'!D27</f>
        <v>0.70833333333333337</v>
      </c>
      <c r="C24" s="135" t="str">
        <f t="shared" si="0"/>
        <v>04/09/2019</v>
      </c>
      <c r="D24" s="136">
        <f>'2019 Tad Y2 P'!E27</f>
        <v>0.77083333333333337</v>
      </c>
      <c r="E24" s="119" t="str">
        <f>CONCATENATE('2019 Tad Y2 P'!G27," Practice")</f>
        <v>Rays Practice</v>
      </c>
      <c r="F24" s="119"/>
      <c r="G24" s="119" t="str">
        <f>'2019 Tad Y2 P'!H27</f>
        <v>Bakerview East</v>
      </c>
      <c r="H24" s="119"/>
      <c r="I24" s="119"/>
      <c r="J24" s="119"/>
      <c r="K24" s="119"/>
      <c r="L24" s="119"/>
      <c r="M24" s="119" t="str">
        <f>VLOOKUP('2019 Tad Y2 P'!G27,'2019 Tad Teams'!$C$3:$D$16,2,FALSE)</f>
        <v>9URays2019</v>
      </c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</row>
    <row r="25" spans="1:28" x14ac:dyDescent="0.25">
      <c r="A25" s="135" t="str">
        <f>TEXT('2019 Tad Y2 P'!B28,"mm/dd/yyyy")</f>
        <v>04/09/2019</v>
      </c>
      <c r="B25" s="136">
        <f>'2019 Tad Y2 P'!D28</f>
        <v>0.77083333333333337</v>
      </c>
      <c r="C25" s="135" t="str">
        <f t="shared" si="0"/>
        <v>04/09/2019</v>
      </c>
      <c r="D25" s="136">
        <f>'2019 Tad Y2 P'!E28</f>
        <v>0.83333333333333337</v>
      </c>
      <c r="E25" s="119" t="str">
        <f>CONCATENATE('2019 Tad Y2 P'!G28," Practice")</f>
        <v>Yankees Practice</v>
      </c>
      <c r="F25" s="119"/>
      <c r="G25" s="119" t="str">
        <f>'2019 Tad Y2 P'!H28</f>
        <v>Cent. Oval - SE</v>
      </c>
      <c r="H25" s="119"/>
      <c r="I25" s="119"/>
      <c r="J25" s="119"/>
      <c r="K25" s="119"/>
      <c r="L25" s="119"/>
      <c r="M25" s="119" t="str">
        <f>VLOOKUP('2019 Tad Y2 P'!G28,'2019 Tad Teams'!$C$3:$D$16,2,FALSE)</f>
        <v>9UYankees2019</v>
      </c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</row>
    <row r="26" spans="1:28" x14ac:dyDescent="0.25">
      <c r="A26" s="135" t="str">
        <f>TEXT('2019 Tad Y2 P'!B29,"mm/dd/yyyy")</f>
        <v>04/09/2019</v>
      </c>
      <c r="B26" s="136">
        <f>'2019 Tad Y2 P'!D29</f>
        <v>0.77083333333333337</v>
      </c>
      <c r="C26" s="135" t="str">
        <f t="shared" si="0"/>
        <v>04/09/2019</v>
      </c>
      <c r="D26" s="136">
        <f>'2019 Tad Y2 P'!E29</f>
        <v>0.83333333333333337</v>
      </c>
      <c r="E26" s="119" t="str">
        <f>CONCATENATE('2019 Tad Y2 P'!G29," Practice")</f>
        <v>Mariners Practice</v>
      </c>
      <c r="F26" s="119"/>
      <c r="G26" s="119" t="str">
        <f>'2019 Tad Y2 P'!H29</f>
        <v>Cent. Oval - SW</v>
      </c>
      <c r="H26" s="119"/>
      <c r="I26" s="119"/>
      <c r="J26" s="119"/>
      <c r="K26" s="119"/>
      <c r="L26" s="119"/>
      <c r="M26" s="119" t="str">
        <f>VLOOKUP('2019 Tad Y2 P'!G29,'2019 Tad Teams'!$C$3:$D$16,2,FALSE)</f>
        <v>9UMariners2019</v>
      </c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</row>
    <row r="27" spans="1:28" x14ac:dyDescent="0.25">
      <c r="A27" s="135" t="str">
        <f>TEXT('2019 Tad Y2 P'!B30,"mm/dd/yyyy")</f>
        <v>04/09/2019</v>
      </c>
      <c r="B27" s="136">
        <f>'2019 Tad Y2 P'!D30</f>
        <v>0.77083333333333337</v>
      </c>
      <c r="C27" s="135" t="str">
        <f t="shared" si="0"/>
        <v>04/09/2019</v>
      </c>
      <c r="D27" s="136">
        <f>'2019 Tad Y2 P'!E30</f>
        <v>0.83333333333333337</v>
      </c>
      <c r="E27" s="119" t="str">
        <f>CONCATENATE('2019 Tad Y2 P'!G30," Practice")</f>
        <v>BlueJays Practice</v>
      </c>
      <c r="F27" s="119"/>
      <c r="G27" s="119" t="str">
        <f>'2019 Tad Y2 P'!H30</f>
        <v>Cent. Oval - NW</v>
      </c>
      <c r="H27" s="119"/>
      <c r="I27" s="119"/>
      <c r="J27" s="119"/>
      <c r="K27" s="119"/>
      <c r="L27" s="119"/>
      <c r="M27" s="119" t="str">
        <f>VLOOKUP('2019 Tad Y2 P'!G30,'2019 Tad Teams'!$C$3:$D$16,2,FALSE)</f>
        <v>9UBlueJays2019</v>
      </c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</row>
    <row r="28" spans="1:28" x14ac:dyDescent="0.25">
      <c r="A28" s="135" t="str">
        <f>TEXT('2019 Tad Y2 P'!B31,"mm/dd/yyyy")</f>
        <v>04/09/2019</v>
      </c>
      <c r="B28" s="136">
        <f>'2019 Tad Y2 P'!D31</f>
        <v>0.77083333333333337</v>
      </c>
      <c r="C28" s="135" t="str">
        <f t="shared" si="0"/>
        <v>04/09/2019</v>
      </c>
      <c r="D28" s="136">
        <f>'2019 Tad Y2 P'!E31</f>
        <v>0.83333333333333337</v>
      </c>
      <c r="E28" s="119" t="str">
        <f>CONCATENATE('2019 Tad Y2 P'!G31," Practice")</f>
        <v>RedSox Practice</v>
      </c>
      <c r="F28" s="119"/>
      <c r="G28" s="119" t="str">
        <f>'2019 Tad Y2 P'!H31</f>
        <v>Cent. Oval - NE</v>
      </c>
      <c r="H28" s="119"/>
      <c r="I28" s="119"/>
      <c r="J28" s="119"/>
      <c r="K28" s="119"/>
      <c r="L28" s="119"/>
      <c r="M28" s="119" t="str">
        <f>VLOOKUP('2019 Tad Y2 P'!G31,'2019 Tad Teams'!$C$3:$D$16,2,FALSE)</f>
        <v>9URedSox2019</v>
      </c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</row>
    <row r="29" spans="1:28" x14ac:dyDescent="0.25">
      <c r="A29" s="135" t="str">
        <f>TEXT('2019 Tad Y2 P'!B32,"mm/dd/yyyy")</f>
        <v>04/09/2019</v>
      </c>
      <c r="B29" s="136">
        <f>'2019 Tad Y2 P'!D32</f>
        <v>0.77083333333333337</v>
      </c>
      <c r="C29" s="135" t="str">
        <f t="shared" si="0"/>
        <v>04/09/2019</v>
      </c>
      <c r="D29" s="136">
        <f>'2019 Tad Y2 P'!E32</f>
        <v>0.83333333333333337</v>
      </c>
      <c r="E29" s="119" t="str">
        <f>CONCATENATE('2019 Tad Y2 P'!G32," Practice")</f>
        <v>Angels Practice</v>
      </c>
      <c r="F29" s="119"/>
      <c r="G29" s="119" t="str">
        <f>'2019 Tad Y2 P'!H32</f>
        <v>Bakerview East</v>
      </c>
      <c r="H29" s="119"/>
      <c r="I29" s="119"/>
      <c r="J29" s="119"/>
      <c r="K29" s="119"/>
      <c r="L29" s="119"/>
      <c r="M29" s="119" t="str">
        <f>VLOOKUP('2019 Tad Y2 P'!G32,'2019 Tad Teams'!$C$3:$D$16,2,FALSE)</f>
        <v>9UAngels2019</v>
      </c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</row>
    <row r="30" spans="1:28" x14ac:dyDescent="0.25">
      <c r="A30" s="135" t="str">
        <f>TEXT('2019 Tad Y2 P'!B33,"mm/dd/yyyy")</f>
        <v>04/11/2019</v>
      </c>
      <c r="B30" s="136">
        <f>'2019 Tad Y2 P'!D33</f>
        <v>0.70833333333333337</v>
      </c>
      <c r="C30" s="135" t="str">
        <f t="shared" si="0"/>
        <v>04/11/2019</v>
      </c>
      <c r="D30" s="136">
        <f>'2019 Tad Y2 P'!E33</f>
        <v>0.77083333333333337</v>
      </c>
      <c r="E30" s="119" t="str">
        <f>CONCATENATE('2019 Tad Y2 P'!G33," Practice")</f>
        <v>BlueJays Practice</v>
      </c>
      <c r="F30" s="119"/>
      <c r="G30" s="119" t="str">
        <f>'2019 Tad Y2 P'!H33</f>
        <v>SSAP #3 - East</v>
      </c>
      <c r="H30" s="119"/>
      <c r="I30" s="119"/>
      <c r="J30" s="119"/>
      <c r="K30" s="119"/>
      <c r="L30" s="119"/>
      <c r="M30" s="119" t="str">
        <f>VLOOKUP('2019 Tad Y2 P'!G33,'2019 Tad Teams'!$C$3:$D$16,2,FALSE)</f>
        <v>9UBlueJays2019</v>
      </c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</row>
    <row r="31" spans="1:28" x14ac:dyDescent="0.25">
      <c r="A31" s="135" t="str">
        <f>TEXT('2019 Tad Y2 P'!B34,"mm/dd/yyyy")</f>
        <v>04/11/2019</v>
      </c>
      <c r="B31" s="136">
        <f>'2019 Tad Y2 P'!D34</f>
        <v>0.70833333333333337</v>
      </c>
      <c r="C31" s="135" t="str">
        <f t="shared" si="0"/>
        <v>04/11/2019</v>
      </c>
      <c r="D31" s="136">
        <f>'2019 Tad Y2 P'!E34</f>
        <v>0.77083333333333337</v>
      </c>
      <c r="E31" s="119" t="str">
        <f>CONCATENATE('2019 Tad Y2 P'!G34," Practice")</f>
        <v>Mariners Practice</v>
      </c>
      <c r="F31" s="119"/>
      <c r="G31" s="119" t="str">
        <f>'2019 Tad Y2 P'!H34</f>
        <v>SSAP #3 - West</v>
      </c>
      <c r="H31" s="119"/>
      <c r="I31" s="119"/>
      <c r="J31" s="119"/>
      <c r="K31" s="119"/>
      <c r="L31" s="119"/>
      <c r="M31" s="119" t="str">
        <f>VLOOKUP('2019 Tad Y2 P'!G34,'2019 Tad Teams'!$C$3:$D$16,2,FALSE)</f>
        <v>9UMariners2019</v>
      </c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</row>
    <row r="32" spans="1:28" x14ac:dyDescent="0.25">
      <c r="A32" s="135" t="str">
        <f>TEXT('2019 Tad Y2 P'!B35,"mm/dd/yyyy")</f>
        <v>04/11/2019</v>
      </c>
      <c r="B32" s="136">
        <f>'2019 Tad Y2 P'!D35</f>
        <v>0.70833333333333337</v>
      </c>
      <c r="C32" s="135" t="str">
        <f t="shared" si="0"/>
        <v>04/11/2019</v>
      </c>
      <c r="D32" s="136">
        <f>'2019 Tad Y2 P'!E35</f>
        <v>0.77083333333333337</v>
      </c>
      <c r="E32" s="119" t="str">
        <f>CONCATENATE('2019 Tad Y2 P'!G35," Practice")</f>
        <v>RedSox Practice</v>
      </c>
      <c r="F32" s="119"/>
      <c r="G32" s="119" t="str">
        <f>'2019 Tad Y2 P'!H35</f>
        <v>Bakerview East</v>
      </c>
      <c r="H32" s="119"/>
      <c r="I32" s="119"/>
      <c r="J32" s="119"/>
      <c r="K32" s="119"/>
      <c r="L32" s="119"/>
      <c r="M32" s="119" t="str">
        <f>VLOOKUP('2019 Tad Y2 P'!G35,'2019 Tad Teams'!$C$3:$D$16,2,FALSE)</f>
        <v>9URedSox2019</v>
      </c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</row>
    <row r="33" spans="1:28" x14ac:dyDescent="0.25">
      <c r="A33" s="135" t="str">
        <f>TEXT('2019 Tad Y2 P'!B36,"mm/dd/yyyy")</f>
        <v>04/12/2019</v>
      </c>
      <c r="B33" s="136">
        <f>'2019 Tad Y2 P'!D36</f>
        <v>0.70833333333333337</v>
      </c>
      <c r="C33" s="135" t="str">
        <f t="shared" si="0"/>
        <v>04/12/2019</v>
      </c>
      <c r="D33" s="136">
        <f>'2019 Tad Y2 P'!E36</f>
        <v>0.77083333333333337</v>
      </c>
      <c r="E33" s="119" t="str">
        <f>CONCATENATE('2019 Tad Y2 P'!G36," Practice")</f>
        <v>Yankees Practice</v>
      </c>
      <c r="F33" s="119"/>
      <c r="G33" s="119" t="str">
        <f>'2019 Tad Y2 P'!H36</f>
        <v>Cent. Oval - SE</v>
      </c>
      <c r="H33" s="119"/>
      <c r="I33" s="119"/>
      <c r="J33" s="119"/>
      <c r="K33" s="119"/>
      <c r="L33" s="119"/>
      <c r="M33" s="119" t="str">
        <f>VLOOKUP('2019 Tad Y2 P'!G36,'2019 Tad Teams'!$C$3:$D$16,2,FALSE)</f>
        <v>9UYankees2019</v>
      </c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</row>
    <row r="34" spans="1:28" x14ac:dyDescent="0.25">
      <c r="A34" s="135" t="str">
        <f>TEXT('2019 Tad Y2 P'!B37,"mm/dd/yyyy")</f>
        <v>04/12/2019</v>
      </c>
      <c r="B34" s="136">
        <f>'2019 Tad Y2 P'!D37</f>
        <v>0.70833333333333337</v>
      </c>
      <c r="C34" s="135" t="str">
        <f t="shared" si="0"/>
        <v>04/12/2019</v>
      </c>
      <c r="D34" s="136">
        <f>'2019 Tad Y2 P'!E37</f>
        <v>0.77083333333333337</v>
      </c>
      <c r="E34" s="119" t="str">
        <f>CONCATENATE('2019 Tad Y2 P'!G37," Practice")</f>
        <v>Royals Practice</v>
      </c>
      <c r="F34" s="119"/>
      <c r="G34" s="119" t="str">
        <f>'2019 Tad Y2 P'!H37</f>
        <v>Cent. Oval - SW</v>
      </c>
      <c r="H34" s="119"/>
      <c r="I34" s="119"/>
      <c r="J34" s="119"/>
      <c r="K34" s="119"/>
      <c r="L34" s="119"/>
      <c r="M34" s="119" t="str">
        <f>VLOOKUP('2019 Tad Y2 P'!G37,'2019 Tad Teams'!$C$3:$D$16,2,FALSE)</f>
        <v>9URoyals2019</v>
      </c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</row>
    <row r="35" spans="1:28" x14ac:dyDescent="0.25">
      <c r="A35" s="135" t="str">
        <f>TEXT('2019 Tad Y2 P'!B38,"mm/dd/yyyy")</f>
        <v>04/12/2019</v>
      </c>
      <c r="B35" s="136">
        <f>'2019 Tad Y2 P'!D38</f>
        <v>0.70833333333333337</v>
      </c>
      <c r="C35" s="135" t="str">
        <f t="shared" si="0"/>
        <v>04/12/2019</v>
      </c>
      <c r="D35" s="136">
        <f>'2019 Tad Y2 P'!E38</f>
        <v>0.77083333333333337</v>
      </c>
      <c r="E35" s="119" t="str">
        <f>CONCATENATE('2019 Tad Y2 P'!G38," Practice")</f>
        <v>Angels Practice</v>
      </c>
      <c r="F35" s="119"/>
      <c r="G35" s="119" t="str">
        <f>'2019 Tad Y2 P'!H38</f>
        <v>Cent. Oval - NW</v>
      </c>
      <c r="H35" s="119"/>
      <c r="I35" s="119"/>
      <c r="J35" s="119"/>
      <c r="K35" s="119"/>
      <c r="L35" s="119"/>
      <c r="M35" s="119" t="str">
        <f>VLOOKUP('2019 Tad Y2 P'!G38,'2019 Tad Teams'!$C$3:$D$16,2,FALSE)</f>
        <v>9UAngels2019</v>
      </c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</row>
    <row r="36" spans="1:28" x14ac:dyDescent="0.25">
      <c r="A36" s="135" t="str">
        <f>TEXT('2019 Tad Y2 P'!B39,"mm/dd/yyyy")</f>
        <v>04/12/2019</v>
      </c>
      <c r="B36" s="136">
        <f>'2019 Tad Y2 P'!D39</f>
        <v>0.70833333333333337</v>
      </c>
      <c r="C36" s="135" t="str">
        <f t="shared" si="0"/>
        <v>04/12/2019</v>
      </c>
      <c r="D36" s="136">
        <f>'2019 Tad Y2 P'!E39</f>
        <v>0.77083333333333337</v>
      </c>
      <c r="E36" s="119" t="str">
        <f>CONCATENATE('2019 Tad Y2 P'!G39," Practice")</f>
        <v>Rays Practice</v>
      </c>
      <c r="F36" s="119"/>
      <c r="G36" s="119" t="str">
        <f>'2019 Tad Y2 P'!H39</f>
        <v>Cent. Oval - NE</v>
      </c>
      <c r="H36" s="119"/>
      <c r="I36" s="119"/>
      <c r="J36" s="119"/>
      <c r="K36" s="119"/>
      <c r="L36" s="119"/>
      <c r="M36" s="119" t="str">
        <f>VLOOKUP('2019 Tad Y2 P'!G39,'2019 Tad Teams'!$C$3:$D$16,2,FALSE)</f>
        <v>9URays2019</v>
      </c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</row>
    <row r="37" spans="1:28" x14ac:dyDescent="0.25">
      <c r="A37" s="135" t="str">
        <f>TEXT('2019 Tad Y2 P'!B40,"mm/dd/yyyy")</f>
        <v>04/14/2019</v>
      </c>
      <c r="B37" s="136">
        <f>'2019 Tad Y2 P'!D40</f>
        <v>0.54166666666666663</v>
      </c>
      <c r="C37" s="135" t="str">
        <f t="shared" si="0"/>
        <v>04/14/2019</v>
      </c>
      <c r="D37" s="136">
        <f>'2019 Tad Y2 P'!E40</f>
        <v>0.60416666666666663</v>
      </c>
      <c r="E37" s="119" t="str">
        <f>CONCATENATE('2019 Tad Y2 P'!G40," Practice")</f>
        <v>Yankees Practice</v>
      </c>
      <c r="F37" s="119"/>
      <c r="G37" s="119" t="str">
        <f>'2019 Tad Y2 P'!H40</f>
        <v>SSAP #3 - Centre</v>
      </c>
      <c r="H37" s="119"/>
      <c r="I37" s="119"/>
      <c r="J37" s="119"/>
      <c r="K37" s="119"/>
      <c r="L37" s="119"/>
      <c r="M37" s="119" t="str">
        <f>VLOOKUP('2019 Tad Y2 P'!G40,'2019 Tad Teams'!$C$3:$D$16,2,FALSE)</f>
        <v>9UYankees2019</v>
      </c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</row>
    <row r="38" spans="1:28" x14ac:dyDescent="0.25">
      <c r="A38" s="135" t="str">
        <f>TEXT('2019 Tad Y2 P'!B41,"mm/dd/yyyy")</f>
        <v>04/16/2019</v>
      </c>
      <c r="B38" s="136">
        <f>'2019 Tad Y2 P'!D41</f>
        <v>0.70833333333333337</v>
      </c>
      <c r="C38" s="135" t="str">
        <f t="shared" si="0"/>
        <v>04/16/2019</v>
      </c>
      <c r="D38" s="136">
        <f>'2019 Tad Y2 P'!E41</f>
        <v>0.77083333333333337</v>
      </c>
      <c r="E38" s="119" t="str">
        <f>CONCATENATE('2019 Tad Y2 P'!G41," Practice")</f>
        <v>RedSox Practice</v>
      </c>
      <c r="F38" s="119"/>
      <c r="G38" s="119" t="str">
        <f>'2019 Tad Y2 P'!H41</f>
        <v>SSAP #3 - East</v>
      </c>
      <c r="H38" s="119"/>
      <c r="I38" s="119"/>
      <c r="J38" s="119"/>
      <c r="K38" s="119"/>
      <c r="L38" s="119"/>
      <c r="M38" s="119" t="str">
        <f>VLOOKUP('2019 Tad Y2 P'!G41,'2019 Tad Teams'!$C$3:$D$16,2,FALSE)</f>
        <v>9URedSox2019</v>
      </c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</row>
    <row r="39" spans="1:28" x14ac:dyDescent="0.25">
      <c r="A39" s="135" t="str">
        <f>TEXT('2019 Tad Y2 P'!B42,"mm/dd/yyyy")</f>
        <v>04/16/2019</v>
      </c>
      <c r="B39" s="136">
        <f>'2019 Tad Y2 P'!D42</f>
        <v>0.70833333333333337</v>
      </c>
      <c r="C39" s="135" t="str">
        <f t="shared" si="0"/>
        <v>04/16/2019</v>
      </c>
      <c r="D39" s="136">
        <f>'2019 Tad Y2 P'!E42</f>
        <v>0.77083333333333337</v>
      </c>
      <c r="E39" s="119" t="str">
        <f>CONCATENATE('2019 Tad Y2 P'!G42," Practice")</f>
        <v>BlueJays Practice</v>
      </c>
      <c r="F39" s="119"/>
      <c r="G39" s="119" t="str">
        <f>'2019 Tad Y2 P'!H42</f>
        <v>SSAP #3 - West</v>
      </c>
      <c r="H39" s="119"/>
      <c r="I39" s="119"/>
      <c r="J39" s="119"/>
      <c r="K39" s="119"/>
      <c r="L39" s="119"/>
      <c r="M39" s="119" t="str">
        <f>VLOOKUP('2019 Tad Y2 P'!G42,'2019 Tad Teams'!$C$3:$D$16,2,FALSE)</f>
        <v>9UBlueJays2019</v>
      </c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</row>
    <row r="40" spans="1:28" x14ac:dyDescent="0.25">
      <c r="A40" s="135" t="str">
        <f>TEXT('2019 Tad Y2 P'!B43,"mm/dd/yyyy")</f>
        <v>04/16/2019</v>
      </c>
      <c r="B40" s="136">
        <f>'2019 Tad Y2 P'!D43</f>
        <v>0.70833333333333337</v>
      </c>
      <c r="C40" s="135" t="str">
        <f t="shared" si="0"/>
        <v>04/16/2019</v>
      </c>
      <c r="D40" s="136">
        <f>'2019 Tad Y2 P'!E43</f>
        <v>0.77083333333333337</v>
      </c>
      <c r="E40" s="119" t="str">
        <f>CONCATENATE('2019 Tad Y2 P'!G43," Practice")</f>
        <v>Yankees Practice</v>
      </c>
      <c r="F40" s="119"/>
      <c r="G40" s="119" t="str">
        <f>'2019 Tad Y2 P'!H43</f>
        <v>Bakerview East</v>
      </c>
      <c r="H40" s="119"/>
      <c r="I40" s="119"/>
      <c r="J40" s="119"/>
      <c r="K40" s="119"/>
      <c r="L40" s="119"/>
      <c r="M40" s="119" t="str">
        <f>VLOOKUP('2019 Tad Y2 P'!G43,'2019 Tad Teams'!$C$3:$D$16,2,FALSE)</f>
        <v>9UYankees2019</v>
      </c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</row>
    <row r="41" spans="1:28" x14ac:dyDescent="0.25">
      <c r="A41" s="135" t="str">
        <f>TEXT('2019 Tad Y2 P'!B44,"mm/dd/yyyy")</f>
        <v>04/16/2019</v>
      </c>
      <c r="B41" s="136">
        <f>'2019 Tad Y2 P'!D44</f>
        <v>0.77083333333333337</v>
      </c>
      <c r="C41" s="135" t="str">
        <f t="shared" si="0"/>
        <v>04/16/2019</v>
      </c>
      <c r="D41" s="136">
        <f>'2019 Tad Y2 P'!E44</f>
        <v>0.83333333333333337</v>
      </c>
      <c r="E41" s="119" t="str">
        <f>CONCATENATE('2019 Tad Y2 P'!G44," Practice")</f>
        <v>Mariners Practice</v>
      </c>
      <c r="F41" s="119"/>
      <c r="G41" s="119" t="str">
        <f>'2019 Tad Y2 P'!H44</f>
        <v>Cent. Oval - SE</v>
      </c>
      <c r="H41" s="119"/>
      <c r="I41" s="119"/>
      <c r="J41" s="119"/>
      <c r="K41" s="119"/>
      <c r="L41" s="119"/>
      <c r="M41" s="119" t="str">
        <f>VLOOKUP('2019 Tad Y2 P'!G44,'2019 Tad Teams'!$C$3:$D$16,2,FALSE)</f>
        <v>9UMariners2019</v>
      </c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</row>
    <row r="42" spans="1:28" x14ac:dyDescent="0.25">
      <c r="A42" s="135" t="str">
        <f>TEXT('2019 Tad Y2 P'!B45,"mm/dd/yyyy")</f>
        <v>04/16/2019</v>
      </c>
      <c r="B42" s="136">
        <f>'2019 Tad Y2 P'!D45</f>
        <v>0.77083333333333337</v>
      </c>
      <c r="C42" s="135" t="str">
        <f t="shared" si="0"/>
        <v>04/16/2019</v>
      </c>
      <c r="D42" s="136">
        <f>'2019 Tad Y2 P'!E45</f>
        <v>0.83333333333333337</v>
      </c>
      <c r="E42" s="119" t="str">
        <f>CONCATENATE('2019 Tad Y2 P'!G45," Practice")</f>
        <v>Royals Practice</v>
      </c>
      <c r="F42" s="119"/>
      <c r="G42" s="119" t="str">
        <f>'2019 Tad Y2 P'!H45</f>
        <v>Cent. Oval - SW</v>
      </c>
      <c r="H42" s="119"/>
      <c r="I42" s="119"/>
      <c r="J42" s="119"/>
      <c r="K42" s="119"/>
      <c r="L42" s="119"/>
      <c r="M42" s="119" t="str">
        <f>VLOOKUP('2019 Tad Y2 P'!G45,'2019 Tad Teams'!$C$3:$D$16,2,FALSE)</f>
        <v>9URoyals2019</v>
      </c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</row>
    <row r="43" spans="1:28" x14ac:dyDescent="0.25">
      <c r="A43" s="135" t="str">
        <f>TEXT('2019 Tad Y2 P'!B46,"mm/dd/yyyy")</f>
        <v>04/16/2019</v>
      </c>
      <c r="B43" s="136">
        <f>'2019 Tad Y2 P'!D46</f>
        <v>0.77083333333333337</v>
      </c>
      <c r="C43" s="135" t="str">
        <f t="shared" si="0"/>
        <v>04/16/2019</v>
      </c>
      <c r="D43" s="136">
        <f>'2019 Tad Y2 P'!E46</f>
        <v>0.83333333333333337</v>
      </c>
      <c r="E43" s="119" t="str">
        <f>CONCATENATE('2019 Tad Y2 P'!G46," Practice")</f>
        <v>Angels Practice</v>
      </c>
      <c r="F43" s="119"/>
      <c r="G43" s="119" t="str">
        <f>'2019 Tad Y2 P'!H46</f>
        <v>Cent. Oval - NW</v>
      </c>
      <c r="H43" s="119"/>
      <c r="I43" s="119"/>
      <c r="J43" s="119"/>
      <c r="K43" s="119"/>
      <c r="L43" s="119"/>
      <c r="M43" s="119" t="str">
        <f>VLOOKUP('2019 Tad Y2 P'!G46,'2019 Tad Teams'!$C$3:$D$16,2,FALSE)</f>
        <v>9UAngels2019</v>
      </c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</row>
    <row r="44" spans="1:28" x14ac:dyDescent="0.25">
      <c r="A44" s="135" t="str">
        <f>TEXT('2019 Tad Y2 P'!B47,"mm/dd/yyyy")</f>
        <v>04/16/2019</v>
      </c>
      <c r="B44" s="136">
        <f>'2019 Tad Y2 P'!D47</f>
        <v>0.77083333333333337</v>
      </c>
      <c r="C44" s="135" t="str">
        <f t="shared" si="0"/>
        <v>04/16/2019</v>
      </c>
      <c r="D44" s="136">
        <f>'2019 Tad Y2 P'!E47</f>
        <v>0.83333333333333337</v>
      </c>
      <c r="E44" s="119" t="str">
        <f>CONCATENATE('2019 Tad Y2 P'!G47," Practice")</f>
        <v>Rays Practice</v>
      </c>
      <c r="F44" s="119"/>
      <c r="G44" s="119" t="str">
        <f>'2019 Tad Y2 P'!H47</f>
        <v>Cent. Oval - NE</v>
      </c>
      <c r="H44" s="119"/>
      <c r="I44" s="119"/>
      <c r="J44" s="119"/>
      <c r="K44" s="119"/>
      <c r="L44" s="119"/>
      <c r="M44" s="119" t="str">
        <f>VLOOKUP('2019 Tad Y2 P'!G47,'2019 Tad Teams'!$C$3:$D$16,2,FALSE)</f>
        <v>9URays2019</v>
      </c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</row>
    <row r="45" spans="1:28" x14ac:dyDescent="0.25">
      <c r="A45" s="135" t="str">
        <f>TEXT('2019 Tad Y2 P'!B48,"mm/dd/yyyy")</f>
        <v>04/23/2019</v>
      </c>
      <c r="B45" s="136">
        <f>'2019 Tad Y2 P'!D48</f>
        <v>0.70833333333333337</v>
      </c>
      <c r="C45" s="135" t="str">
        <f t="shared" si="0"/>
        <v>04/23/2019</v>
      </c>
      <c r="D45" s="136">
        <f>'2019 Tad Y2 P'!E48</f>
        <v>0.77083333333333337</v>
      </c>
      <c r="E45" s="119" t="str">
        <f>CONCATENATE('2019 Tad Y2 P'!G48," Practice")</f>
        <v>Yankees Practice</v>
      </c>
      <c r="F45" s="119"/>
      <c r="G45" s="119" t="str">
        <f>'2019 Tad Y2 P'!H48</f>
        <v>SSAP #3 - East</v>
      </c>
      <c r="H45" s="119"/>
      <c r="I45" s="119"/>
      <c r="J45" s="119"/>
      <c r="K45" s="119"/>
      <c r="L45" s="119"/>
      <c r="M45" s="119" t="str">
        <f>VLOOKUP('2019 Tad Y2 P'!G48,'2019 Tad Teams'!$C$3:$D$16,2,FALSE)</f>
        <v>9UYankees2019</v>
      </c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</row>
    <row r="46" spans="1:28" x14ac:dyDescent="0.25">
      <c r="A46" s="135" t="str">
        <f>TEXT('2019 Tad Y2 P'!B49,"mm/dd/yyyy")</f>
        <v>04/23/2019</v>
      </c>
      <c r="B46" s="136">
        <f>'2019 Tad Y2 P'!D49</f>
        <v>0.70833333333333337</v>
      </c>
      <c r="C46" s="135" t="str">
        <f t="shared" si="0"/>
        <v>04/23/2019</v>
      </c>
      <c r="D46" s="136">
        <f>'2019 Tad Y2 P'!E49</f>
        <v>0.77083333333333337</v>
      </c>
      <c r="E46" s="119" t="str">
        <f>CONCATENATE('2019 Tad Y2 P'!G49," Practice")</f>
        <v>Mariners Practice</v>
      </c>
      <c r="F46" s="119"/>
      <c r="G46" s="119" t="str">
        <f>'2019 Tad Y2 P'!H49</f>
        <v>SSAP #3 - West</v>
      </c>
      <c r="H46" s="119"/>
      <c r="I46" s="119"/>
      <c r="J46" s="119"/>
      <c r="K46" s="119"/>
      <c r="L46" s="119"/>
      <c r="M46" s="119" t="str">
        <f>VLOOKUP('2019 Tad Y2 P'!G49,'2019 Tad Teams'!$C$3:$D$16,2,FALSE)</f>
        <v>9UMariners2019</v>
      </c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</row>
    <row r="47" spans="1:28" x14ac:dyDescent="0.25">
      <c r="A47" s="135" t="str">
        <f>TEXT('2019 Tad Y2 P'!B50,"mm/dd/yyyy")</f>
        <v>04/23/2019</v>
      </c>
      <c r="B47" s="136">
        <f>'2019 Tad Y2 P'!D50</f>
        <v>0.70833333333333337</v>
      </c>
      <c r="C47" s="135" t="str">
        <f t="shared" si="0"/>
        <v>04/23/2019</v>
      </c>
      <c r="D47" s="136">
        <f>'2019 Tad Y2 P'!E50</f>
        <v>0.77083333333333337</v>
      </c>
      <c r="E47" s="119" t="str">
        <f>CONCATENATE('2019 Tad Y2 P'!G50," Practice")</f>
        <v>Royals Practice</v>
      </c>
      <c r="F47" s="119"/>
      <c r="G47" s="119" t="str">
        <f>'2019 Tad Y2 P'!H50</f>
        <v>Bakerview East</v>
      </c>
      <c r="H47" s="119"/>
      <c r="I47" s="119"/>
      <c r="J47" s="119"/>
      <c r="K47" s="119"/>
      <c r="L47" s="119"/>
      <c r="M47" s="119" t="str">
        <f>VLOOKUP('2019 Tad Y2 P'!G50,'2019 Tad Teams'!$C$3:$D$16,2,FALSE)</f>
        <v>9URoyals2019</v>
      </c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</row>
    <row r="48" spans="1:28" x14ac:dyDescent="0.25">
      <c r="A48" s="135" t="str">
        <f>TEXT('2019 Tad Y2 P'!B51,"mm/dd/yyyy")</f>
        <v>04/23/2019</v>
      </c>
      <c r="B48" s="136">
        <f>'2019 Tad Y2 P'!D51</f>
        <v>0.77083333333333337</v>
      </c>
      <c r="C48" s="135" t="str">
        <f t="shared" si="0"/>
        <v>04/23/2019</v>
      </c>
      <c r="D48" s="136">
        <f>'2019 Tad Y2 P'!E51</f>
        <v>0.83333333333333337</v>
      </c>
      <c r="E48" s="119" t="str">
        <f>CONCATENATE('2019 Tad Y2 P'!G51," Practice")</f>
        <v>BlueJays Practice</v>
      </c>
      <c r="F48" s="119"/>
      <c r="G48" s="119" t="str">
        <f>'2019 Tad Y2 P'!H51</f>
        <v>Cent. Oval - SE</v>
      </c>
      <c r="H48" s="119"/>
      <c r="I48" s="119"/>
      <c r="J48" s="119"/>
      <c r="K48" s="119"/>
      <c r="L48" s="119"/>
      <c r="M48" s="119" t="str">
        <f>VLOOKUP('2019 Tad Y2 P'!G51,'2019 Tad Teams'!$C$3:$D$16,2,FALSE)</f>
        <v>9UBlueJays2019</v>
      </c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</row>
    <row r="49" spans="1:28" x14ac:dyDescent="0.25">
      <c r="A49" s="135" t="str">
        <f>TEXT('2019 Tad Y2 P'!B52,"mm/dd/yyyy")</f>
        <v>04/23/2019</v>
      </c>
      <c r="B49" s="136">
        <f>'2019 Tad Y2 P'!D52</f>
        <v>0.77083333333333337</v>
      </c>
      <c r="C49" s="135" t="str">
        <f t="shared" si="0"/>
        <v>04/23/2019</v>
      </c>
      <c r="D49" s="136">
        <f>'2019 Tad Y2 P'!E52</f>
        <v>0.83333333333333337</v>
      </c>
      <c r="E49" s="119" t="str">
        <f>CONCATENATE('2019 Tad Y2 P'!G52," Practice")</f>
        <v>RedSox Practice</v>
      </c>
      <c r="F49" s="119"/>
      <c r="G49" s="119" t="str">
        <f>'2019 Tad Y2 P'!H52</f>
        <v>Cent. Oval - SW</v>
      </c>
      <c r="H49" s="119"/>
      <c r="I49" s="119"/>
      <c r="J49" s="119"/>
      <c r="K49" s="119"/>
      <c r="L49" s="119"/>
      <c r="M49" s="119" t="str">
        <f>VLOOKUP('2019 Tad Y2 P'!G52,'2019 Tad Teams'!$C$3:$D$16,2,FALSE)</f>
        <v>9URedSox2019</v>
      </c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</row>
    <row r="50" spans="1:28" x14ac:dyDescent="0.25">
      <c r="A50" s="135" t="str">
        <f>TEXT('2019 Tad Y2 P'!B53,"mm/dd/yyyy")</f>
        <v>04/23/2019</v>
      </c>
      <c r="B50" s="136">
        <f>'2019 Tad Y2 P'!D53</f>
        <v>0.77083333333333337</v>
      </c>
      <c r="C50" s="135" t="str">
        <f t="shared" si="0"/>
        <v>04/23/2019</v>
      </c>
      <c r="D50" s="136">
        <f>'2019 Tad Y2 P'!E53</f>
        <v>0.83333333333333337</v>
      </c>
      <c r="E50" s="119" t="str">
        <f>CONCATENATE('2019 Tad Y2 P'!G53," Practice")</f>
        <v>Rays Practice</v>
      </c>
      <c r="F50" s="119"/>
      <c r="G50" s="119" t="str">
        <f>'2019 Tad Y2 P'!H53</f>
        <v>Cent. Oval - NW</v>
      </c>
      <c r="H50" s="119"/>
      <c r="I50" s="119"/>
      <c r="J50" s="119"/>
      <c r="K50" s="119"/>
      <c r="L50" s="119"/>
      <c r="M50" s="119" t="str">
        <f>VLOOKUP('2019 Tad Y2 P'!G53,'2019 Tad Teams'!$C$3:$D$16,2,FALSE)</f>
        <v>9URays2019</v>
      </c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</row>
    <row r="51" spans="1:28" x14ac:dyDescent="0.25">
      <c r="A51" s="135" t="str">
        <f>TEXT('2019 Tad Y2 P'!B54,"mm/dd/yyyy")</f>
        <v>04/23/2019</v>
      </c>
      <c r="B51" s="136">
        <f>'2019 Tad Y2 P'!D54</f>
        <v>0.77083333333333337</v>
      </c>
      <c r="C51" s="135" t="str">
        <f t="shared" si="0"/>
        <v>04/23/2019</v>
      </c>
      <c r="D51" s="136">
        <f>'2019 Tad Y2 P'!E54</f>
        <v>0.83333333333333337</v>
      </c>
      <c r="E51" s="119" t="str">
        <f>CONCATENATE('2019 Tad Y2 P'!G54," Practice")</f>
        <v>Angels Practice</v>
      </c>
      <c r="F51" s="119"/>
      <c r="G51" s="119" t="str">
        <f>'2019 Tad Y2 P'!H54</f>
        <v>Cent. Oval - NE</v>
      </c>
      <c r="H51" s="119"/>
      <c r="I51" s="119"/>
      <c r="J51" s="119"/>
      <c r="K51" s="119"/>
      <c r="L51" s="119"/>
      <c r="M51" s="119" t="str">
        <f>VLOOKUP('2019 Tad Y2 P'!G54,'2019 Tad Teams'!$C$3:$D$16,2,FALSE)</f>
        <v>9UAngels2019</v>
      </c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</row>
    <row r="52" spans="1:28" x14ac:dyDescent="0.25">
      <c r="A52" s="135" t="str">
        <f>TEXT('2019 Tad Y2 P'!B55,"mm/dd/yyyy")</f>
        <v>04/26/2019</v>
      </c>
      <c r="B52" s="136">
        <f>'2019 Tad Y2 P'!D55</f>
        <v>0.77083333333333337</v>
      </c>
      <c r="C52" s="135" t="str">
        <f t="shared" si="0"/>
        <v>04/26/2019</v>
      </c>
      <c r="D52" s="136">
        <f>'2019 Tad Y2 P'!E55</f>
        <v>0.83333333333333337</v>
      </c>
      <c r="E52" s="119" t="str">
        <f>CONCATENATE('2019 Tad Y2 P'!G55," Practice")</f>
        <v>Royals Practice</v>
      </c>
      <c r="F52" s="119"/>
      <c r="G52" s="119" t="str">
        <f>'2019 Tad Y2 P'!H55</f>
        <v>SSAP #3 - West</v>
      </c>
      <c r="H52" s="119"/>
      <c r="I52" s="119"/>
      <c r="J52" s="119"/>
      <c r="K52" s="119"/>
      <c r="L52" s="119"/>
      <c r="M52" s="119" t="str">
        <f>VLOOKUP('2019 Tad Y2 P'!G55,'2019 Tad Teams'!$C$3:$D$16,2,FALSE)</f>
        <v>9URoyals2019</v>
      </c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</row>
    <row r="53" spans="1:28" x14ac:dyDescent="0.25">
      <c r="A53" s="135" t="str">
        <f>TEXT('2019 Tad Y2 P'!B56,"mm/dd/yyyy")</f>
        <v>04/28/2019</v>
      </c>
      <c r="B53" s="136">
        <f>'2019 Tad Y2 P'!D56</f>
        <v>0.52083333333333337</v>
      </c>
      <c r="C53" s="135" t="str">
        <f t="shared" si="0"/>
        <v>04/28/2019</v>
      </c>
      <c r="D53" s="136">
        <f>'2019 Tad Y2 P'!E56</f>
        <v>0.58333333333333337</v>
      </c>
      <c r="E53" s="119" t="str">
        <f>CONCATENATE('2019 Tad Y2 P'!G56," Practice")</f>
        <v>Angels Practice</v>
      </c>
      <c r="F53" s="119"/>
      <c r="G53" s="119" t="str">
        <f>'2019 Tad Y2 P'!H56</f>
        <v>SSAP #3 - West</v>
      </c>
      <c r="H53" s="119"/>
      <c r="I53" s="119"/>
      <c r="J53" s="119"/>
      <c r="K53" s="119"/>
      <c r="L53" s="119"/>
      <c r="M53" s="119" t="str">
        <f>VLOOKUP('2019 Tad Y2 P'!G56,'2019 Tad Teams'!$C$3:$D$16,2,FALSE)</f>
        <v>9UAngels2019</v>
      </c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</row>
    <row r="54" spans="1:28" x14ac:dyDescent="0.25">
      <c r="A54" s="135" t="str">
        <f>TEXT('2019 Tad Y2 P'!B57,"mm/dd/yyyy")</f>
        <v>04/30/2019</v>
      </c>
      <c r="B54" s="136">
        <f>'2019 Tad Y2 P'!D57</f>
        <v>0.70833333333333337</v>
      </c>
      <c r="C54" s="135" t="str">
        <f t="shared" si="0"/>
        <v>04/30/2019</v>
      </c>
      <c r="D54" s="136">
        <f>'2019 Tad Y2 P'!E57</f>
        <v>0.77083333333333337</v>
      </c>
      <c r="E54" s="119" t="str">
        <f>CONCATENATE('2019 Tad Y2 P'!G57," Practice")</f>
        <v>Angels Practice</v>
      </c>
      <c r="F54" s="119"/>
      <c r="G54" s="119" t="str">
        <f>'2019 Tad Y2 P'!H57</f>
        <v>SSAP #3 - East</v>
      </c>
      <c r="H54" s="119"/>
      <c r="I54" s="119"/>
      <c r="J54" s="119"/>
      <c r="K54" s="119"/>
      <c r="L54" s="119"/>
      <c r="M54" s="119" t="str">
        <f>VLOOKUP('2019 Tad Y2 P'!G57,'2019 Tad Teams'!$C$3:$D$16,2,FALSE)</f>
        <v>9UAngels2019</v>
      </c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</row>
    <row r="55" spans="1:28" x14ac:dyDescent="0.25">
      <c r="A55" s="135" t="str">
        <f>TEXT('2019 Tad Y2 P'!B58,"mm/dd/yyyy")</f>
        <v>04/30/2019</v>
      </c>
      <c r="B55" s="136">
        <f>'2019 Tad Y2 P'!D58</f>
        <v>0.70833333333333337</v>
      </c>
      <c r="C55" s="135" t="str">
        <f t="shared" si="0"/>
        <v>04/30/2019</v>
      </c>
      <c r="D55" s="136">
        <f>'2019 Tad Y2 P'!E58</f>
        <v>0.77083333333333337</v>
      </c>
      <c r="E55" s="119" t="str">
        <f>CONCATENATE('2019 Tad Y2 P'!G58," Practice")</f>
        <v>Royals Practice</v>
      </c>
      <c r="F55" s="119"/>
      <c r="G55" s="119" t="str">
        <f>'2019 Tad Y2 P'!H58</f>
        <v>SSAP #3 - West</v>
      </c>
      <c r="H55" s="119"/>
      <c r="I55" s="119"/>
      <c r="J55" s="119"/>
      <c r="K55" s="119"/>
      <c r="L55" s="119"/>
      <c r="M55" s="119" t="str">
        <f>VLOOKUP('2019 Tad Y2 P'!G58,'2019 Tad Teams'!$C$3:$D$16,2,FALSE)</f>
        <v>9URoyals2019</v>
      </c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</row>
    <row r="56" spans="1:28" x14ac:dyDescent="0.25">
      <c r="A56" s="135" t="str">
        <f>TEXT('2019 Tad Y2 P'!B59,"mm/dd/yyyy")</f>
        <v>04/30/2019</v>
      </c>
      <c r="B56" s="136">
        <f>'2019 Tad Y2 P'!D59</f>
        <v>0.70833333333333337</v>
      </c>
      <c r="C56" s="135" t="str">
        <f t="shared" si="0"/>
        <v>04/30/2019</v>
      </c>
      <c r="D56" s="136">
        <f>'2019 Tad Y2 P'!E59</f>
        <v>0.77083333333333337</v>
      </c>
      <c r="E56" s="119" t="str">
        <f>CONCATENATE('2019 Tad Y2 P'!G59," Practice")</f>
        <v>Rays Practice</v>
      </c>
      <c r="F56" s="119"/>
      <c r="G56" s="119" t="str">
        <f>'2019 Tad Y2 P'!H59</f>
        <v>Bakerview East</v>
      </c>
      <c r="H56" s="119"/>
      <c r="I56" s="119"/>
      <c r="J56" s="119"/>
      <c r="K56" s="119"/>
      <c r="L56" s="119"/>
      <c r="M56" s="119" t="str">
        <f>VLOOKUP('2019 Tad Y2 P'!G59,'2019 Tad Teams'!$C$3:$D$16,2,FALSE)</f>
        <v>9URays2019</v>
      </c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</row>
    <row r="57" spans="1:28" x14ac:dyDescent="0.25">
      <c r="A57" s="135" t="str">
        <f>TEXT('2019 Tad Y2 P'!B60,"mm/dd/yyyy")</f>
        <v>04/30/2019</v>
      </c>
      <c r="B57" s="136">
        <f>'2019 Tad Y2 P'!D60</f>
        <v>0.77083333333333337</v>
      </c>
      <c r="C57" s="135" t="str">
        <f t="shared" si="0"/>
        <v>04/30/2019</v>
      </c>
      <c r="D57" s="136">
        <f>'2019 Tad Y2 P'!E60</f>
        <v>0.83333333333333337</v>
      </c>
      <c r="E57" s="119" t="str">
        <f>CONCATENATE('2019 Tad Y2 P'!G60," Practice")</f>
        <v>Yankees Practice</v>
      </c>
      <c r="F57" s="119"/>
      <c r="G57" s="119" t="str">
        <f>'2019 Tad Y2 P'!H60</f>
        <v>Cent. Oval - SE</v>
      </c>
      <c r="H57" s="119"/>
      <c r="I57" s="119"/>
      <c r="J57" s="119"/>
      <c r="K57" s="119"/>
      <c r="L57" s="119"/>
      <c r="M57" s="119" t="str">
        <f>VLOOKUP('2019 Tad Y2 P'!G60,'2019 Tad Teams'!$C$3:$D$16,2,FALSE)</f>
        <v>9UYankees2019</v>
      </c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</row>
    <row r="58" spans="1:28" x14ac:dyDescent="0.25">
      <c r="A58" s="135" t="str">
        <f>TEXT('2019 Tad Y2 P'!B61,"mm/dd/yyyy")</f>
        <v>04/30/2019</v>
      </c>
      <c r="B58" s="136">
        <f>'2019 Tad Y2 P'!D61</f>
        <v>0.77083333333333337</v>
      </c>
      <c r="C58" s="135" t="str">
        <f t="shared" si="0"/>
        <v>04/30/2019</v>
      </c>
      <c r="D58" s="136">
        <f>'2019 Tad Y2 P'!E61</f>
        <v>0.83333333333333337</v>
      </c>
      <c r="E58" s="119" t="str">
        <f>CONCATENATE('2019 Tad Y2 P'!G61," Practice")</f>
        <v>Mariners Practice</v>
      </c>
      <c r="F58" s="119"/>
      <c r="G58" s="119" t="str">
        <f>'2019 Tad Y2 P'!H61</f>
        <v>Cent. Oval - SW</v>
      </c>
      <c r="H58" s="119"/>
      <c r="I58" s="119"/>
      <c r="J58" s="119"/>
      <c r="K58" s="119"/>
      <c r="L58" s="119"/>
      <c r="M58" s="119" t="str">
        <f>VLOOKUP('2019 Tad Y2 P'!G61,'2019 Tad Teams'!$C$3:$D$16,2,FALSE)</f>
        <v>9UMariners2019</v>
      </c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</row>
    <row r="59" spans="1:28" x14ac:dyDescent="0.25">
      <c r="A59" s="135" t="str">
        <f>TEXT('2019 Tad Y2 P'!B62,"mm/dd/yyyy")</f>
        <v>04/30/2019</v>
      </c>
      <c r="B59" s="136">
        <f>'2019 Tad Y2 P'!D62</f>
        <v>0.77083333333333337</v>
      </c>
      <c r="C59" s="135" t="str">
        <f t="shared" si="0"/>
        <v>04/30/2019</v>
      </c>
      <c r="D59" s="136">
        <f>'2019 Tad Y2 P'!E62</f>
        <v>0.83333333333333337</v>
      </c>
      <c r="E59" s="119" t="str">
        <f>CONCATENATE('2019 Tad Y2 P'!G62," Practice")</f>
        <v>BlueJays Practice</v>
      </c>
      <c r="F59" s="119"/>
      <c r="G59" s="119" t="str">
        <f>'2019 Tad Y2 P'!H62</f>
        <v>Cent. Oval - NW</v>
      </c>
      <c r="H59" s="119"/>
      <c r="I59" s="119"/>
      <c r="J59" s="119"/>
      <c r="K59" s="119"/>
      <c r="L59" s="119"/>
      <c r="M59" s="119" t="str">
        <f>VLOOKUP('2019 Tad Y2 P'!G62,'2019 Tad Teams'!$C$3:$D$16,2,FALSE)</f>
        <v>9UBlueJays2019</v>
      </c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</row>
    <row r="60" spans="1:28" x14ac:dyDescent="0.25">
      <c r="A60" s="135" t="str">
        <f>TEXT('2019 Tad Y2 P'!B63,"mm/dd/yyyy")</f>
        <v>04/30/2019</v>
      </c>
      <c r="B60" s="136">
        <f>'2019 Tad Y2 P'!D63</f>
        <v>0.77083333333333337</v>
      </c>
      <c r="C60" s="135" t="str">
        <f t="shared" si="0"/>
        <v>04/30/2019</v>
      </c>
      <c r="D60" s="136">
        <f>'2019 Tad Y2 P'!E63</f>
        <v>0.83333333333333337</v>
      </c>
      <c r="E60" s="119" t="str">
        <f>CONCATENATE('2019 Tad Y2 P'!G63," Practice")</f>
        <v>RedSox Practice</v>
      </c>
      <c r="F60" s="119"/>
      <c r="G60" s="119" t="str">
        <f>'2019 Tad Y2 P'!H63</f>
        <v>Cent. Oval - NE</v>
      </c>
      <c r="H60" s="119"/>
      <c r="I60" s="119"/>
      <c r="J60" s="119"/>
      <c r="K60" s="119"/>
      <c r="L60" s="119"/>
      <c r="M60" s="119" t="str">
        <f>VLOOKUP('2019 Tad Y2 P'!G63,'2019 Tad Teams'!$C$3:$D$16,2,FALSE)</f>
        <v>9URedSox2019</v>
      </c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</row>
    <row r="61" spans="1:28" x14ac:dyDescent="0.25">
      <c r="A61" s="135" t="str">
        <f>TEXT('2019 Tad Y2 P'!B64,"mm/dd/yyyy")</f>
        <v>05/03/2019</v>
      </c>
      <c r="B61" s="136">
        <f>'2019 Tad Y2 P'!D64</f>
        <v>0.77083333333333337</v>
      </c>
      <c r="C61" s="135" t="str">
        <f t="shared" si="0"/>
        <v>05/03/2019</v>
      </c>
      <c r="D61" s="136">
        <f>'2019 Tad Y2 P'!E64</f>
        <v>0.83333333333333337</v>
      </c>
      <c r="E61" s="119" t="str">
        <f>CONCATENATE('2019 Tad Y2 P'!G64," Practice")</f>
        <v>Rays Practice</v>
      </c>
      <c r="F61" s="119"/>
      <c r="G61" s="119" t="str">
        <f>'2019 Tad Y2 P'!H64</f>
        <v>SSAP #3 - West</v>
      </c>
      <c r="H61" s="119"/>
      <c r="I61" s="119"/>
      <c r="J61" s="119"/>
      <c r="K61" s="119"/>
      <c r="L61" s="119"/>
      <c r="M61" s="119" t="str">
        <f>VLOOKUP('2019 Tad Y2 P'!G64,'2019 Tad Teams'!$C$3:$D$16,2,FALSE)</f>
        <v>9URays2019</v>
      </c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</row>
    <row r="62" spans="1:28" x14ac:dyDescent="0.25">
      <c r="A62" s="135" t="str">
        <f>TEXT('2019 Tad Y2 P'!B65,"mm/dd/yyyy")</f>
        <v>05/05/2019</v>
      </c>
      <c r="B62" s="136">
        <f>'2019 Tad Y2 P'!D65</f>
        <v>0.52083333333333337</v>
      </c>
      <c r="C62" s="135" t="str">
        <f t="shared" si="0"/>
        <v>05/05/2019</v>
      </c>
      <c r="D62" s="136">
        <f>'2019 Tad Y2 P'!E65</f>
        <v>0.58333333333333337</v>
      </c>
      <c r="E62" s="119" t="str">
        <f>CONCATENATE('2019 Tad Y2 P'!G65," Practice")</f>
        <v>RedSox Practice</v>
      </c>
      <c r="F62" s="119"/>
      <c r="G62" s="119" t="str">
        <f>'2019 Tad Y2 P'!H65</f>
        <v>SSAP #3 - West</v>
      </c>
      <c r="H62" s="119"/>
      <c r="I62" s="119"/>
      <c r="J62" s="119"/>
      <c r="K62" s="119"/>
      <c r="L62" s="119"/>
      <c r="M62" s="119" t="str">
        <f>VLOOKUP('2019 Tad Y2 P'!G65,'2019 Tad Teams'!$C$3:$D$16,2,FALSE)</f>
        <v>9URedSox2019</v>
      </c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</row>
    <row r="63" spans="1:28" x14ac:dyDescent="0.25">
      <c r="A63" s="135" t="str">
        <f>TEXT('2019 Tad Y2 P'!B66,"mm/dd/yyyy")</f>
        <v>05/07/2019</v>
      </c>
      <c r="B63" s="136">
        <f>'2019 Tad Y2 P'!D66</f>
        <v>0.70833333333333337</v>
      </c>
      <c r="C63" s="135" t="str">
        <f t="shared" si="0"/>
        <v>05/07/2019</v>
      </c>
      <c r="D63" s="136">
        <f>'2019 Tad Y2 P'!E66</f>
        <v>0.77083333333333337</v>
      </c>
      <c r="E63" s="119" t="str">
        <f>CONCATENATE('2019 Tad Y2 P'!G66," Practice")</f>
        <v>Yankees Practice</v>
      </c>
      <c r="F63" s="119"/>
      <c r="G63" s="119" t="str">
        <f>'2019 Tad Y2 P'!H66</f>
        <v>SSAP #3 - East</v>
      </c>
      <c r="H63" s="119"/>
      <c r="I63" s="119"/>
      <c r="J63" s="119"/>
      <c r="K63" s="119"/>
      <c r="L63" s="119"/>
      <c r="M63" s="119" t="str">
        <f>VLOOKUP('2019 Tad Y2 P'!G66,'2019 Tad Teams'!$C$3:$D$16,2,FALSE)</f>
        <v>9UYankees2019</v>
      </c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</row>
    <row r="64" spans="1:28" x14ac:dyDescent="0.25">
      <c r="A64" s="135" t="str">
        <f>TEXT('2019 Tad Y2 P'!B67,"mm/dd/yyyy")</f>
        <v>05/07/2019</v>
      </c>
      <c r="B64" s="136">
        <f>'2019 Tad Y2 P'!D67</f>
        <v>0.70833333333333337</v>
      </c>
      <c r="C64" s="135" t="str">
        <f t="shared" si="0"/>
        <v>05/07/2019</v>
      </c>
      <c r="D64" s="136">
        <f>'2019 Tad Y2 P'!E67</f>
        <v>0.77083333333333337</v>
      </c>
      <c r="E64" s="119" t="str">
        <f>CONCATENATE('2019 Tad Y2 P'!G67," Practice")</f>
        <v>Mariners Practice</v>
      </c>
      <c r="F64" s="119"/>
      <c r="G64" s="119" t="str">
        <f>'2019 Tad Y2 P'!H67</f>
        <v>SSAP #3 - West</v>
      </c>
      <c r="H64" s="119"/>
      <c r="I64" s="119"/>
      <c r="J64" s="119"/>
      <c r="K64" s="119"/>
      <c r="L64" s="119"/>
      <c r="M64" s="119" t="str">
        <f>VLOOKUP('2019 Tad Y2 P'!G67,'2019 Tad Teams'!$C$3:$D$16,2,FALSE)</f>
        <v>9UMariners2019</v>
      </c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</row>
    <row r="65" spans="1:28" x14ac:dyDescent="0.25">
      <c r="A65" s="135" t="str">
        <f>TEXT('2019 Tad Y2 P'!B68,"mm/dd/yyyy")</f>
        <v>05/07/2019</v>
      </c>
      <c r="B65" s="136">
        <f>'2019 Tad Y2 P'!D68</f>
        <v>0.70833333333333337</v>
      </c>
      <c r="C65" s="135" t="str">
        <f t="shared" si="0"/>
        <v>05/07/2019</v>
      </c>
      <c r="D65" s="136">
        <f>'2019 Tad Y2 P'!E68</f>
        <v>0.77083333333333337</v>
      </c>
      <c r="E65" s="119" t="str">
        <f>CONCATENATE('2019 Tad Y2 P'!G68," Practice")</f>
        <v>Royals Practice</v>
      </c>
      <c r="F65" s="119"/>
      <c r="G65" s="119" t="str">
        <f>'2019 Tad Y2 P'!H68</f>
        <v>Bakerview East</v>
      </c>
      <c r="H65" s="119"/>
      <c r="I65" s="119"/>
      <c r="J65" s="119"/>
      <c r="K65" s="119"/>
      <c r="L65" s="119"/>
      <c r="M65" s="119" t="str">
        <f>VLOOKUP('2019 Tad Y2 P'!G68,'2019 Tad Teams'!$C$3:$D$16,2,FALSE)</f>
        <v>9URoyals2019</v>
      </c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</row>
    <row r="66" spans="1:28" x14ac:dyDescent="0.25">
      <c r="A66" s="135" t="str">
        <f>TEXT('2019 Tad Y2 P'!B69,"mm/dd/yyyy")</f>
        <v>05/07/2019</v>
      </c>
      <c r="B66" s="136">
        <f>'2019 Tad Y2 P'!D69</f>
        <v>0.77083333333333337</v>
      </c>
      <c r="C66" s="135" t="str">
        <f t="shared" si="0"/>
        <v>05/07/2019</v>
      </c>
      <c r="D66" s="136">
        <f>'2019 Tad Y2 P'!E69</f>
        <v>0.83333333333333337</v>
      </c>
      <c r="E66" s="119" t="str">
        <f>CONCATENATE('2019 Tad Y2 P'!G69," Practice")</f>
        <v>BlueJays Practice</v>
      </c>
      <c r="F66" s="119"/>
      <c r="G66" s="119" t="str">
        <f>'2019 Tad Y2 P'!H69</f>
        <v>Cent. Oval - SE</v>
      </c>
      <c r="H66" s="119"/>
      <c r="I66" s="119"/>
      <c r="J66" s="119"/>
      <c r="K66" s="119"/>
      <c r="L66" s="119"/>
      <c r="M66" s="119" t="str">
        <f>VLOOKUP('2019 Tad Y2 P'!G69,'2019 Tad Teams'!$C$3:$D$16,2,FALSE)</f>
        <v>9UBlueJays2019</v>
      </c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</row>
    <row r="67" spans="1:28" x14ac:dyDescent="0.25">
      <c r="A67" s="135" t="str">
        <f>TEXT('2019 Tad Y2 P'!B70,"mm/dd/yyyy")</f>
        <v>05/07/2019</v>
      </c>
      <c r="B67" s="136">
        <f>'2019 Tad Y2 P'!D70</f>
        <v>0.77083333333333337</v>
      </c>
      <c r="C67" s="135" t="str">
        <f t="shared" ref="C67:C111" si="1">A67</f>
        <v>05/07/2019</v>
      </c>
      <c r="D67" s="136">
        <f>'2019 Tad Y2 P'!E70</f>
        <v>0.83333333333333337</v>
      </c>
      <c r="E67" s="119" t="str">
        <f>CONCATENATE('2019 Tad Y2 P'!G70," Practice")</f>
        <v>RedSox Practice</v>
      </c>
      <c r="F67" s="119"/>
      <c r="G67" s="119" t="str">
        <f>'2019 Tad Y2 P'!H70</f>
        <v>Cent. Oval - SW</v>
      </c>
      <c r="H67" s="119"/>
      <c r="I67" s="119"/>
      <c r="J67" s="119"/>
      <c r="K67" s="119"/>
      <c r="L67" s="119"/>
      <c r="M67" s="119" t="str">
        <f>VLOOKUP('2019 Tad Y2 P'!G70,'2019 Tad Teams'!$C$3:$D$16,2,FALSE)</f>
        <v>9URedSox2019</v>
      </c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  <c r="AA67" s="119"/>
      <c r="AB67" s="119"/>
    </row>
    <row r="68" spans="1:28" x14ac:dyDescent="0.25">
      <c r="A68" s="135" t="str">
        <f>TEXT('2019 Tad Y2 P'!B71,"mm/dd/yyyy")</f>
        <v>05/07/2019</v>
      </c>
      <c r="B68" s="136">
        <f>'2019 Tad Y2 P'!D71</f>
        <v>0.77083333333333337</v>
      </c>
      <c r="C68" s="135" t="str">
        <f t="shared" si="1"/>
        <v>05/07/2019</v>
      </c>
      <c r="D68" s="136">
        <f>'2019 Tad Y2 P'!E71</f>
        <v>0.83333333333333337</v>
      </c>
      <c r="E68" s="119" t="str">
        <f>CONCATENATE('2019 Tad Y2 P'!G71," Practice")</f>
        <v>Rays Practice</v>
      </c>
      <c r="F68" s="119"/>
      <c r="G68" s="119" t="str">
        <f>'2019 Tad Y2 P'!H71</f>
        <v>Cent. Oval - NW</v>
      </c>
      <c r="H68" s="119"/>
      <c r="I68" s="119"/>
      <c r="J68" s="119"/>
      <c r="K68" s="119"/>
      <c r="L68" s="119"/>
      <c r="M68" s="119" t="str">
        <f>VLOOKUP('2019 Tad Y2 P'!G71,'2019 Tad Teams'!$C$3:$D$16,2,FALSE)</f>
        <v>9URays2019</v>
      </c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</row>
    <row r="69" spans="1:28" x14ac:dyDescent="0.25">
      <c r="A69" s="135" t="str">
        <f>TEXT('2019 Tad Y2 P'!B72,"mm/dd/yyyy")</f>
        <v>05/07/2019</v>
      </c>
      <c r="B69" s="136">
        <f>'2019 Tad Y2 P'!D72</f>
        <v>0.77083333333333337</v>
      </c>
      <c r="C69" s="135" t="str">
        <f t="shared" si="1"/>
        <v>05/07/2019</v>
      </c>
      <c r="D69" s="136">
        <f>'2019 Tad Y2 P'!E72</f>
        <v>0.83333333333333337</v>
      </c>
      <c r="E69" s="119" t="str">
        <f>CONCATENATE('2019 Tad Y2 P'!G72," Practice")</f>
        <v>Angels Practice</v>
      </c>
      <c r="F69" s="119"/>
      <c r="G69" s="119" t="str">
        <f>'2019 Tad Y2 P'!H72</f>
        <v>Cent. Oval - NE</v>
      </c>
      <c r="H69" s="119"/>
      <c r="I69" s="119"/>
      <c r="J69" s="119"/>
      <c r="K69" s="119"/>
      <c r="L69" s="119"/>
      <c r="M69" s="119" t="str">
        <f>VLOOKUP('2019 Tad Y2 P'!G72,'2019 Tad Teams'!$C$3:$D$16,2,FALSE)</f>
        <v>9UAngels2019</v>
      </c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</row>
    <row r="70" spans="1:28" x14ac:dyDescent="0.25">
      <c r="A70" s="135" t="str">
        <f>TEXT('2019 Tad Y2 P'!B73,"mm/dd/yyyy")</f>
        <v>05/10/2019</v>
      </c>
      <c r="B70" s="136">
        <f>'2019 Tad Y2 P'!D73</f>
        <v>0.77083333333333337</v>
      </c>
      <c r="C70" s="135" t="str">
        <f t="shared" si="1"/>
        <v>05/10/2019</v>
      </c>
      <c r="D70" s="136">
        <f>'2019 Tad Y2 P'!E73</f>
        <v>0.83333333333333337</v>
      </c>
      <c r="E70" s="119" t="str">
        <f>CONCATENATE('2019 Tad Y2 P'!G73," Practice")</f>
        <v>BlueJays Practice</v>
      </c>
      <c r="F70" s="119"/>
      <c r="G70" s="119" t="str">
        <f>'2019 Tad Y2 P'!H73</f>
        <v>SSAP #3 - West</v>
      </c>
      <c r="H70" s="119"/>
      <c r="I70" s="119"/>
      <c r="J70" s="119"/>
      <c r="K70" s="119"/>
      <c r="L70" s="119"/>
      <c r="M70" s="119" t="str">
        <f>VLOOKUP('2019 Tad Y2 P'!G73,'2019 Tad Teams'!$C$3:$D$16,2,FALSE)</f>
        <v>9UBlueJays2019</v>
      </c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</row>
    <row r="71" spans="1:28" x14ac:dyDescent="0.25">
      <c r="A71" s="135" t="str">
        <f>TEXT('2019 Tad Y2 P'!B74,"mm/dd/yyyy")</f>
        <v>05/12/2019</v>
      </c>
      <c r="B71" s="136">
        <f>'2019 Tad Y2 P'!D74</f>
        <v>0.52083333333333337</v>
      </c>
      <c r="C71" s="135" t="str">
        <f t="shared" si="1"/>
        <v>05/12/2019</v>
      </c>
      <c r="D71" s="136">
        <f>'2019 Tad Y2 P'!E74</f>
        <v>0.58333333333333337</v>
      </c>
      <c r="E71" s="119" t="str">
        <f>CONCATENATE('2019 Tad Y2 P'!G74," Practice")</f>
        <v>Mariners Practice</v>
      </c>
      <c r="F71" s="119"/>
      <c r="G71" s="119" t="str">
        <f>'2019 Tad Y2 P'!H74</f>
        <v>SSAP #3 - West</v>
      </c>
      <c r="H71" s="119"/>
      <c r="I71" s="119"/>
      <c r="J71" s="119"/>
      <c r="K71" s="119"/>
      <c r="L71" s="119"/>
      <c r="M71" s="119" t="str">
        <f>VLOOKUP('2019 Tad Y2 P'!G74,'2019 Tad Teams'!$C$3:$D$16,2,FALSE)</f>
        <v>9UMariners2019</v>
      </c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</row>
    <row r="72" spans="1:28" x14ac:dyDescent="0.25">
      <c r="A72" s="135" t="str">
        <f>TEXT('2019 Tad Y2 P'!B75,"mm/dd/yyyy")</f>
        <v>05/14/2019</v>
      </c>
      <c r="B72" s="136">
        <f>'2019 Tad Y2 P'!D75</f>
        <v>0.70833333333333337</v>
      </c>
      <c r="C72" s="135" t="str">
        <f t="shared" si="1"/>
        <v>05/14/2019</v>
      </c>
      <c r="D72" s="136">
        <f>'2019 Tad Y2 P'!E75</f>
        <v>0.77083333333333337</v>
      </c>
      <c r="E72" s="119" t="str">
        <f>CONCATENATE('2019 Tad Y2 P'!G75," Practice")</f>
        <v>BlueJays Practice</v>
      </c>
      <c r="F72" s="119"/>
      <c r="G72" s="119" t="str">
        <f>'2019 Tad Y2 P'!H75</f>
        <v>SSAP #3 - East</v>
      </c>
      <c r="H72" s="119"/>
      <c r="I72" s="119"/>
      <c r="J72" s="119"/>
      <c r="K72" s="119"/>
      <c r="L72" s="119"/>
      <c r="M72" s="119" t="str">
        <f>VLOOKUP('2019 Tad Y2 P'!G75,'2019 Tad Teams'!$C$3:$D$16,2,FALSE)</f>
        <v>9UBlueJays2019</v>
      </c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19"/>
      <c r="Z72" s="119"/>
      <c r="AA72" s="119"/>
      <c r="AB72" s="119"/>
    </row>
    <row r="73" spans="1:28" x14ac:dyDescent="0.25">
      <c r="A73" s="135" t="str">
        <f>TEXT('2019 Tad Y2 P'!B76,"mm/dd/yyyy")</f>
        <v>05/14/2019</v>
      </c>
      <c r="B73" s="136">
        <f>'2019 Tad Y2 P'!D76</f>
        <v>0.70833333333333337</v>
      </c>
      <c r="C73" s="135" t="str">
        <f t="shared" si="1"/>
        <v>05/14/2019</v>
      </c>
      <c r="D73" s="136">
        <f>'2019 Tad Y2 P'!E76</f>
        <v>0.77083333333333337</v>
      </c>
      <c r="E73" s="119" t="str">
        <f>CONCATENATE('2019 Tad Y2 P'!G76," Practice")</f>
        <v>Mariners Practice</v>
      </c>
      <c r="F73" s="119"/>
      <c r="G73" s="119" t="str">
        <f>'2019 Tad Y2 P'!H76</f>
        <v>SSAP #3 - West</v>
      </c>
      <c r="H73" s="119"/>
      <c r="I73" s="119"/>
      <c r="J73" s="119"/>
      <c r="K73" s="119"/>
      <c r="L73" s="119"/>
      <c r="M73" s="119" t="str">
        <f>VLOOKUP('2019 Tad Y2 P'!G76,'2019 Tad Teams'!$C$3:$D$16,2,FALSE)</f>
        <v>9UMariners2019</v>
      </c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</row>
    <row r="74" spans="1:28" x14ac:dyDescent="0.25">
      <c r="A74" s="135" t="str">
        <f>TEXT('2019 Tad Y2 P'!B77,"mm/dd/yyyy")</f>
        <v>05/14/2019</v>
      </c>
      <c r="B74" s="136">
        <f>'2019 Tad Y2 P'!D77</f>
        <v>0.70833333333333337</v>
      </c>
      <c r="C74" s="135" t="str">
        <f t="shared" si="1"/>
        <v>05/14/2019</v>
      </c>
      <c r="D74" s="136">
        <f>'2019 Tad Y2 P'!E77</f>
        <v>0.77083333333333337</v>
      </c>
      <c r="E74" s="119" t="str">
        <f>CONCATENATE('2019 Tad Y2 P'!G77," Practice")</f>
        <v>RedSox Practice</v>
      </c>
      <c r="F74" s="119"/>
      <c r="G74" s="119" t="str">
        <f>'2019 Tad Y2 P'!H77</f>
        <v>Bakerview East</v>
      </c>
      <c r="H74" s="119"/>
      <c r="I74" s="119"/>
      <c r="J74" s="119"/>
      <c r="K74" s="119"/>
      <c r="L74" s="119"/>
      <c r="M74" s="119" t="str">
        <f>VLOOKUP('2019 Tad Y2 P'!G77,'2019 Tad Teams'!$C$3:$D$16,2,FALSE)</f>
        <v>9URedSox2019</v>
      </c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  <c r="AB74" s="119"/>
    </row>
    <row r="75" spans="1:28" x14ac:dyDescent="0.25">
      <c r="A75" s="135" t="str">
        <f>TEXT('2019 Tad Y2 P'!B78,"mm/dd/yyyy")</f>
        <v>05/14/2019</v>
      </c>
      <c r="B75" s="136">
        <f>'2019 Tad Y2 P'!D78</f>
        <v>0.77083333333333337</v>
      </c>
      <c r="C75" s="135" t="str">
        <f t="shared" si="1"/>
        <v>05/14/2019</v>
      </c>
      <c r="D75" s="136">
        <f>'2019 Tad Y2 P'!E78</f>
        <v>0.83333333333333337</v>
      </c>
      <c r="E75" s="119" t="str">
        <f>CONCATENATE('2019 Tad Y2 P'!G78," Practice")</f>
        <v>Yankees Practice</v>
      </c>
      <c r="F75" s="119"/>
      <c r="G75" s="119" t="str">
        <f>'2019 Tad Y2 P'!H78</f>
        <v>Cent. Oval - SE</v>
      </c>
      <c r="H75" s="119"/>
      <c r="I75" s="119"/>
      <c r="J75" s="119"/>
      <c r="K75" s="119"/>
      <c r="L75" s="119"/>
      <c r="M75" s="119" t="str">
        <f>VLOOKUP('2019 Tad Y2 P'!G78,'2019 Tad Teams'!$C$3:$D$16,2,FALSE)</f>
        <v>9UYankees2019</v>
      </c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</row>
    <row r="76" spans="1:28" x14ac:dyDescent="0.25">
      <c r="A76" s="135" t="str">
        <f>TEXT('2019 Tad Y2 P'!B79,"mm/dd/yyyy")</f>
        <v>05/14/2019</v>
      </c>
      <c r="B76" s="136">
        <f>'2019 Tad Y2 P'!D79</f>
        <v>0.77083333333333337</v>
      </c>
      <c r="C76" s="135" t="str">
        <f t="shared" si="1"/>
        <v>05/14/2019</v>
      </c>
      <c r="D76" s="136">
        <f>'2019 Tad Y2 P'!E79</f>
        <v>0.83333333333333337</v>
      </c>
      <c r="E76" s="119" t="str">
        <f>CONCATENATE('2019 Tad Y2 P'!G79," Practice")</f>
        <v>Royals Practice</v>
      </c>
      <c r="F76" s="119"/>
      <c r="G76" s="119" t="str">
        <f>'2019 Tad Y2 P'!H79</f>
        <v>Cent. Oval - SW</v>
      </c>
      <c r="H76" s="119"/>
      <c r="I76" s="119"/>
      <c r="J76" s="119"/>
      <c r="K76" s="119"/>
      <c r="L76" s="119"/>
      <c r="M76" s="119" t="str">
        <f>VLOOKUP('2019 Tad Y2 P'!G79,'2019 Tad Teams'!$C$3:$D$16,2,FALSE)</f>
        <v>9URoyals2019</v>
      </c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</row>
    <row r="77" spans="1:28" x14ac:dyDescent="0.25">
      <c r="A77" s="135" t="str">
        <f>TEXT('2019 Tad Y2 P'!B80,"mm/dd/yyyy")</f>
        <v>05/14/2019</v>
      </c>
      <c r="B77" s="136">
        <f>'2019 Tad Y2 P'!D80</f>
        <v>0.77083333333333337</v>
      </c>
      <c r="C77" s="135" t="str">
        <f t="shared" si="1"/>
        <v>05/14/2019</v>
      </c>
      <c r="D77" s="136">
        <f>'2019 Tad Y2 P'!E80</f>
        <v>0.83333333333333337</v>
      </c>
      <c r="E77" s="119" t="str">
        <f>CONCATENATE('2019 Tad Y2 P'!G80," Practice")</f>
        <v>Angels Practice</v>
      </c>
      <c r="F77" s="119"/>
      <c r="G77" s="119" t="str">
        <f>'2019 Tad Y2 P'!H80</f>
        <v>Cent. Oval - NW</v>
      </c>
      <c r="H77" s="119"/>
      <c r="I77" s="119"/>
      <c r="J77" s="119"/>
      <c r="K77" s="119"/>
      <c r="L77" s="119"/>
      <c r="M77" s="119" t="str">
        <f>VLOOKUP('2019 Tad Y2 P'!G80,'2019 Tad Teams'!$C$3:$D$16,2,FALSE)</f>
        <v>9UAngels2019</v>
      </c>
      <c r="N77" s="119"/>
      <c r="O77" s="119"/>
      <c r="P77" s="119"/>
      <c r="Q77" s="119"/>
      <c r="R77" s="119"/>
      <c r="S77" s="119"/>
      <c r="T77" s="119"/>
      <c r="U77" s="119"/>
      <c r="V77" s="119"/>
      <c r="W77" s="119"/>
      <c r="X77" s="119"/>
      <c r="Y77" s="119"/>
      <c r="Z77" s="119"/>
      <c r="AA77" s="119"/>
      <c r="AB77" s="119"/>
    </row>
    <row r="78" spans="1:28" x14ac:dyDescent="0.25">
      <c r="A78" s="135" t="str">
        <f>TEXT('2019 Tad Y2 P'!B81,"mm/dd/yyyy")</f>
        <v>05/14/2019</v>
      </c>
      <c r="B78" s="136">
        <f>'2019 Tad Y2 P'!D81</f>
        <v>0.77083333333333337</v>
      </c>
      <c r="C78" s="135" t="str">
        <f t="shared" si="1"/>
        <v>05/14/2019</v>
      </c>
      <c r="D78" s="136">
        <f>'2019 Tad Y2 P'!E81</f>
        <v>0.83333333333333337</v>
      </c>
      <c r="E78" s="119" t="str">
        <f>CONCATENATE('2019 Tad Y2 P'!G81," Practice")</f>
        <v>Rays Practice</v>
      </c>
      <c r="F78" s="119"/>
      <c r="G78" s="119" t="str">
        <f>'2019 Tad Y2 P'!H81</f>
        <v>Cent. Oval - NE</v>
      </c>
      <c r="H78" s="119"/>
      <c r="I78" s="119"/>
      <c r="J78" s="119"/>
      <c r="K78" s="119"/>
      <c r="L78" s="119"/>
      <c r="M78" s="119" t="str">
        <f>VLOOKUP('2019 Tad Y2 P'!G81,'2019 Tad Teams'!$C$3:$D$16,2,FALSE)</f>
        <v>9URays2019</v>
      </c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</row>
    <row r="79" spans="1:28" x14ac:dyDescent="0.25">
      <c r="A79" s="135" t="str">
        <f>TEXT('2019 Tad Y2 P'!B82,"mm/dd/yyyy")</f>
        <v>05/17/2019</v>
      </c>
      <c r="B79" s="136">
        <f>'2019 Tad Y2 P'!D82</f>
        <v>0.72916666666666663</v>
      </c>
      <c r="C79" s="135" t="str">
        <f t="shared" si="1"/>
        <v>05/17/2019</v>
      </c>
      <c r="D79" s="136">
        <f>'2019 Tad Y2 P'!E82</f>
        <v>0.79166666666666663</v>
      </c>
      <c r="E79" s="119" t="str">
        <f>CONCATENATE('2019 Tad Y2 P'!G82," Practice")</f>
        <v>Mariners Practice</v>
      </c>
      <c r="F79" s="119"/>
      <c r="G79" s="119" t="str">
        <f>'2019 Tad Y2 P'!H82</f>
        <v>Bakerview West</v>
      </c>
      <c r="H79" s="119"/>
      <c r="I79" s="119"/>
      <c r="J79" s="119"/>
      <c r="K79" s="119"/>
      <c r="L79" s="119"/>
      <c r="M79" s="119" t="str">
        <f>VLOOKUP('2019 Tad Y2 P'!G82,'2019 Tad Teams'!$C$3:$D$16,2,FALSE)</f>
        <v>9UMariners2019</v>
      </c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</row>
    <row r="80" spans="1:28" x14ac:dyDescent="0.25">
      <c r="A80" s="135" t="str">
        <f>TEXT('2019 Tad Y2 P'!B83,"mm/dd/yyyy")</f>
        <v>05/21/2019</v>
      </c>
      <c r="B80" s="136">
        <f>'2019 Tad Y2 P'!D83</f>
        <v>0.70833333333333337</v>
      </c>
      <c r="C80" s="135" t="str">
        <f t="shared" si="1"/>
        <v>05/21/2019</v>
      </c>
      <c r="D80" s="136">
        <f>'2019 Tad Y2 P'!E83</f>
        <v>0.77083333333333337</v>
      </c>
      <c r="E80" s="119" t="str">
        <f>CONCATENATE('2019 Tad Y2 P'!G83," Practice")</f>
        <v>Mariners Practice</v>
      </c>
      <c r="F80" s="119"/>
      <c r="G80" s="119" t="str">
        <f>'2019 Tad Y2 P'!H83</f>
        <v>SSAP #3 - East</v>
      </c>
      <c r="H80" s="119"/>
      <c r="I80" s="119"/>
      <c r="J80" s="119"/>
      <c r="K80" s="119"/>
      <c r="L80" s="119"/>
      <c r="M80" s="119" t="str">
        <f>VLOOKUP('2019 Tad Y2 P'!G83,'2019 Tad Teams'!$C$3:$D$16,2,FALSE)</f>
        <v>9UMariners2019</v>
      </c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</row>
    <row r="81" spans="1:28" x14ac:dyDescent="0.25">
      <c r="A81" s="135" t="str">
        <f>TEXT('2019 Tad Y2 P'!B84,"mm/dd/yyyy")</f>
        <v>05/21/2019</v>
      </c>
      <c r="B81" s="136">
        <f>'2019 Tad Y2 P'!D84</f>
        <v>0.70833333333333337</v>
      </c>
      <c r="C81" s="135" t="str">
        <f t="shared" si="1"/>
        <v>05/21/2019</v>
      </c>
      <c r="D81" s="136">
        <f>'2019 Tad Y2 P'!E84</f>
        <v>0.77083333333333337</v>
      </c>
      <c r="E81" s="119" t="str">
        <f>CONCATENATE('2019 Tad Y2 P'!G84," Practice")</f>
        <v>Yankees Practice</v>
      </c>
      <c r="F81" s="119"/>
      <c r="G81" s="119" t="str">
        <f>'2019 Tad Y2 P'!H84</f>
        <v>SSAP #3 - West</v>
      </c>
      <c r="H81" s="119"/>
      <c r="I81" s="119"/>
      <c r="J81" s="119"/>
      <c r="K81" s="119"/>
      <c r="L81" s="119"/>
      <c r="M81" s="119" t="str">
        <f>VLOOKUP('2019 Tad Y2 P'!G84,'2019 Tad Teams'!$C$3:$D$16,2,FALSE)</f>
        <v>9UYankees2019</v>
      </c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  <c r="Z81" s="119"/>
      <c r="AA81" s="119"/>
      <c r="AB81" s="119"/>
    </row>
    <row r="82" spans="1:28" x14ac:dyDescent="0.25">
      <c r="A82" s="135" t="str">
        <f>TEXT('2019 Tad Y2 P'!B85,"mm/dd/yyyy")</f>
        <v>05/21/2019</v>
      </c>
      <c r="B82" s="136">
        <f>'2019 Tad Y2 P'!D85</f>
        <v>0.70833333333333337</v>
      </c>
      <c r="C82" s="135" t="str">
        <f t="shared" si="1"/>
        <v>05/21/2019</v>
      </c>
      <c r="D82" s="136">
        <f>'2019 Tad Y2 P'!E85</f>
        <v>0.77083333333333337</v>
      </c>
      <c r="E82" s="119" t="str">
        <f>CONCATENATE('2019 Tad Y2 P'!G85," Practice")</f>
        <v>BlueJays Practice</v>
      </c>
      <c r="F82" s="119"/>
      <c r="G82" s="119" t="str">
        <f>'2019 Tad Y2 P'!H85</f>
        <v>Bakerview East</v>
      </c>
      <c r="H82" s="119"/>
      <c r="I82" s="119"/>
      <c r="J82" s="119"/>
      <c r="K82" s="119"/>
      <c r="L82" s="119"/>
      <c r="M82" s="119" t="str">
        <f>VLOOKUP('2019 Tad Y2 P'!G85,'2019 Tad Teams'!$C$3:$D$16,2,FALSE)</f>
        <v>9UBlueJays2019</v>
      </c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</row>
    <row r="83" spans="1:28" x14ac:dyDescent="0.25">
      <c r="A83" s="135" t="str">
        <f>TEXT('2019 Tad Y2 P'!B86,"mm/dd/yyyy")</f>
        <v>05/21/2019</v>
      </c>
      <c r="B83" s="136">
        <f>'2019 Tad Y2 P'!D86</f>
        <v>0.77083333333333337</v>
      </c>
      <c r="C83" s="135" t="str">
        <f t="shared" si="1"/>
        <v>05/21/2019</v>
      </c>
      <c r="D83" s="136">
        <f>'2019 Tad Y2 P'!E86</f>
        <v>0.83333333333333337</v>
      </c>
      <c r="E83" s="119" t="str">
        <f>CONCATENATE('2019 Tad Y2 P'!G86," Practice")</f>
        <v>Royals Practice</v>
      </c>
      <c r="F83" s="119"/>
      <c r="G83" s="119" t="str">
        <f>'2019 Tad Y2 P'!H86</f>
        <v>Cent. Oval - SE</v>
      </c>
      <c r="H83" s="119"/>
      <c r="I83" s="119"/>
      <c r="J83" s="119"/>
      <c r="K83" s="119"/>
      <c r="L83" s="119"/>
      <c r="M83" s="119" t="str">
        <f>VLOOKUP('2019 Tad Y2 P'!G86,'2019 Tad Teams'!$C$3:$D$16,2,FALSE)</f>
        <v>9URoyals2019</v>
      </c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</row>
    <row r="84" spans="1:28" x14ac:dyDescent="0.25">
      <c r="A84" s="135" t="str">
        <f>TEXT('2019 Tad Y2 P'!B87,"mm/dd/yyyy")</f>
        <v>05/21/2019</v>
      </c>
      <c r="B84" s="136">
        <f>'2019 Tad Y2 P'!D87</f>
        <v>0.77083333333333337</v>
      </c>
      <c r="C84" s="135" t="str">
        <f t="shared" si="1"/>
        <v>05/21/2019</v>
      </c>
      <c r="D84" s="136">
        <f>'2019 Tad Y2 P'!E87</f>
        <v>0.83333333333333337</v>
      </c>
      <c r="E84" s="119" t="str">
        <f>CONCATENATE('2019 Tad Y2 P'!G87," Practice")</f>
        <v>Angels Practice</v>
      </c>
      <c r="F84" s="119"/>
      <c r="G84" s="119" t="str">
        <f>'2019 Tad Y2 P'!H87</f>
        <v>Cent. Oval - SW</v>
      </c>
      <c r="H84" s="119"/>
      <c r="I84" s="119"/>
      <c r="J84" s="119"/>
      <c r="K84" s="119"/>
      <c r="L84" s="119"/>
      <c r="M84" s="119" t="str">
        <f>VLOOKUP('2019 Tad Y2 P'!G87,'2019 Tad Teams'!$C$3:$D$16,2,FALSE)</f>
        <v>9UAngels2019</v>
      </c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</row>
    <row r="85" spans="1:28" x14ac:dyDescent="0.25">
      <c r="A85" s="135" t="str">
        <f>TEXT('2019 Tad Y2 P'!B88,"mm/dd/yyyy")</f>
        <v>05/21/2019</v>
      </c>
      <c r="B85" s="136">
        <f>'2019 Tad Y2 P'!D88</f>
        <v>0.77083333333333337</v>
      </c>
      <c r="C85" s="135" t="str">
        <f t="shared" si="1"/>
        <v>05/21/2019</v>
      </c>
      <c r="D85" s="136">
        <f>'2019 Tad Y2 P'!E88</f>
        <v>0.83333333333333337</v>
      </c>
      <c r="E85" s="119" t="str">
        <f>CONCATENATE('2019 Tad Y2 P'!G88," Practice")</f>
        <v>Rays Practice</v>
      </c>
      <c r="F85" s="119"/>
      <c r="G85" s="119" t="str">
        <f>'2019 Tad Y2 P'!H88</f>
        <v>Cent. Oval - NW</v>
      </c>
      <c r="H85" s="119"/>
      <c r="I85" s="119"/>
      <c r="J85" s="119"/>
      <c r="K85" s="119"/>
      <c r="L85" s="119"/>
      <c r="M85" s="119" t="str">
        <f>VLOOKUP('2019 Tad Y2 P'!G88,'2019 Tad Teams'!$C$3:$D$16,2,FALSE)</f>
        <v>9URays2019</v>
      </c>
      <c r="N85" s="119"/>
      <c r="O85" s="119"/>
      <c r="P85" s="119"/>
      <c r="Q85" s="119"/>
      <c r="R85" s="119"/>
      <c r="S85" s="119"/>
      <c r="T85" s="119"/>
      <c r="U85" s="119"/>
      <c r="V85" s="119"/>
      <c r="W85" s="119"/>
      <c r="X85" s="119"/>
      <c r="Y85" s="119"/>
      <c r="Z85" s="119"/>
      <c r="AA85" s="119"/>
      <c r="AB85" s="119"/>
    </row>
    <row r="86" spans="1:28" x14ac:dyDescent="0.25">
      <c r="A86" s="135" t="str">
        <f>TEXT('2019 Tad Y2 P'!B89,"mm/dd/yyyy")</f>
        <v>05/21/2019</v>
      </c>
      <c r="B86" s="136">
        <f>'2019 Tad Y2 P'!D89</f>
        <v>0.77083333333333337</v>
      </c>
      <c r="C86" s="135" t="str">
        <f t="shared" si="1"/>
        <v>05/21/2019</v>
      </c>
      <c r="D86" s="136">
        <f>'2019 Tad Y2 P'!E89</f>
        <v>0.83333333333333337</v>
      </c>
      <c r="E86" s="119" t="str">
        <f>CONCATENATE('2019 Tad Y2 P'!G89," Practice")</f>
        <v>RedSox Practice</v>
      </c>
      <c r="F86" s="119"/>
      <c r="G86" s="119" t="str">
        <f>'2019 Tad Y2 P'!H89</f>
        <v>Cent. Oval - NE</v>
      </c>
      <c r="H86" s="119"/>
      <c r="I86" s="119"/>
      <c r="J86" s="119"/>
      <c r="K86" s="119"/>
      <c r="L86" s="119"/>
      <c r="M86" s="119" t="str">
        <f>VLOOKUP('2019 Tad Y2 P'!G89,'2019 Tad Teams'!$C$3:$D$16,2,FALSE)</f>
        <v>9URedSox2019</v>
      </c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</row>
    <row r="87" spans="1:28" x14ac:dyDescent="0.25">
      <c r="A87" s="135" t="str">
        <f>TEXT('2019 Tad Y2 P'!B90,"mm/dd/yyyy")</f>
        <v>05/24/2019</v>
      </c>
      <c r="B87" s="136">
        <f>'2019 Tad Y2 P'!D90</f>
        <v>0.77083333333333337</v>
      </c>
      <c r="C87" s="135" t="str">
        <f t="shared" si="1"/>
        <v>05/24/2019</v>
      </c>
      <c r="D87" s="136">
        <f>'2019 Tad Y2 P'!E90</f>
        <v>0.83333333333333337</v>
      </c>
      <c r="E87" s="119" t="str">
        <f>CONCATENATE('2019 Tad Y2 P'!G90," Practice")</f>
        <v>Yankees Practice</v>
      </c>
      <c r="F87" s="119"/>
      <c r="G87" s="119" t="str">
        <f>'2019 Tad Y2 P'!H90</f>
        <v>SSAP #3 - West</v>
      </c>
      <c r="H87" s="119"/>
      <c r="I87" s="119"/>
      <c r="J87" s="119"/>
      <c r="K87" s="119"/>
      <c r="L87" s="119"/>
      <c r="M87" s="119" t="str">
        <f>VLOOKUP('2019 Tad Y2 P'!G90,'2019 Tad Teams'!$C$3:$D$16,2,FALSE)</f>
        <v>9UYankees2019</v>
      </c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</row>
    <row r="88" spans="1:28" x14ac:dyDescent="0.25">
      <c r="A88" s="135" t="str">
        <f>TEXT('2019 Tad Y2 P'!B91,"mm/dd/yyyy")</f>
        <v>05/26/2019</v>
      </c>
      <c r="B88" s="136">
        <f>'2019 Tad Y2 P'!D91</f>
        <v>0.52083333333333337</v>
      </c>
      <c r="C88" s="135" t="str">
        <f t="shared" si="1"/>
        <v>05/26/2019</v>
      </c>
      <c r="D88" s="136">
        <f>'2019 Tad Y2 P'!E91</f>
        <v>0.58333333333333337</v>
      </c>
      <c r="E88" s="119" t="str">
        <f>CONCATENATE('2019 Tad Y2 P'!G91," Practice")</f>
        <v>Royals Practice</v>
      </c>
      <c r="F88" s="119"/>
      <c r="G88" s="119" t="str">
        <f>'2019 Tad Y2 P'!H91</f>
        <v>SSAP #3 - West</v>
      </c>
      <c r="H88" s="119"/>
      <c r="I88" s="119"/>
      <c r="J88" s="119"/>
      <c r="K88" s="119"/>
      <c r="L88" s="119"/>
      <c r="M88" s="119" t="str">
        <f>VLOOKUP('2019 Tad Y2 P'!G91,'2019 Tad Teams'!$C$3:$D$16,2,FALSE)</f>
        <v>9URoyals2019</v>
      </c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19"/>
      <c r="Z88" s="119"/>
      <c r="AA88" s="119"/>
      <c r="AB88" s="119"/>
    </row>
    <row r="89" spans="1:28" x14ac:dyDescent="0.25">
      <c r="A89" s="135" t="str">
        <f>TEXT('2019 Tad Y2 P'!B92,"mm/dd/yyyy")</f>
        <v>05/28/2019</v>
      </c>
      <c r="B89" s="136">
        <f>'2019 Tad Y2 P'!D92</f>
        <v>0.70833333333333337</v>
      </c>
      <c r="C89" s="135" t="str">
        <f t="shared" si="1"/>
        <v>05/28/2019</v>
      </c>
      <c r="D89" s="136">
        <f>'2019 Tad Y2 P'!E92</f>
        <v>0.77083333333333337</v>
      </c>
      <c r="E89" s="119" t="str">
        <f>CONCATENATE('2019 Tad Y2 P'!G92," Practice")</f>
        <v>RedSox Practice</v>
      </c>
      <c r="F89" s="119"/>
      <c r="G89" s="119" t="str">
        <f>'2019 Tad Y2 P'!H92</f>
        <v>SSAP #3 - West</v>
      </c>
      <c r="H89" s="119"/>
      <c r="I89" s="119"/>
      <c r="J89" s="119"/>
      <c r="K89" s="119"/>
      <c r="L89" s="119"/>
      <c r="M89" s="119" t="str">
        <f>VLOOKUP('2019 Tad Y2 P'!G92,'2019 Tad Teams'!$C$3:$D$16,2,FALSE)</f>
        <v>9URedSox2019</v>
      </c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</row>
    <row r="90" spans="1:28" x14ac:dyDescent="0.25">
      <c r="A90" s="135" t="str">
        <f>TEXT('2019 Tad Y2 P'!B93,"mm/dd/yyyy")</f>
        <v>05/28/2019</v>
      </c>
      <c r="B90" s="136">
        <f>'2019 Tad Y2 P'!D93</f>
        <v>0.77083333333333337</v>
      </c>
      <c r="C90" s="135" t="str">
        <f t="shared" si="1"/>
        <v>05/28/2019</v>
      </c>
      <c r="D90" s="136">
        <f>'2019 Tad Y2 P'!E93</f>
        <v>0.83333333333333337</v>
      </c>
      <c r="E90" s="119" t="str">
        <f>CONCATENATE('2019 Tad Y2 P'!G93," Practice")</f>
        <v>BlueJays Practice</v>
      </c>
      <c r="F90" s="119"/>
      <c r="G90" s="119" t="str">
        <f>'2019 Tad Y2 P'!H93</f>
        <v>Cent. Oval - SE</v>
      </c>
      <c r="H90" s="119"/>
      <c r="I90" s="119"/>
      <c r="J90" s="119"/>
      <c r="K90" s="119"/>
      <c r="L90" s="119"/>
      <c r="M90" s="119" t="str">
        <f>VLOOKUP('2019 Tad Y2 P'!G93,'2019 Tad Teams'!$C$3:$D$16,2,FALSE)</f>
        <v>9UBlueJays2019</v>
      </c>
      <c r="N90" s="119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  <c r="Z90" s="119"/>
      <c r="AA90" s="119"/>
      <c r="AB90" s="119"/>
    </row>
    <row r="91" spans="1:28" x14ac:dyDescent="0.25">
      <c r="A91" s="135" t="str">
        <f>TEXT('2019 Tad Y2 P'!B94,"mm/dd/yyyy")</f>
        <v>05/28/2019</v>
      </c>
      <c r="B91" s="136">
        <f>'2019 Tad Y2 P'!D94</f>
        <v>0.77083333333333337</v>
      </c>
      <c r="C91" s="135" t="str">
        <f t="shared" si="1"/>
        <v>05/28/2019</v>
      </c>
      <c r="D91" s="136">
        <f>'2019 Tad Y2 P'!E94</f>
        <v>0.83333333333333337</v>
      </c>
      <c r="E91" s="119" t="str">
        <f>CONCATENATE('2019 Tad Y2 P'!G94," Practice")</f>
        <v>Mariners Practice</v>
      </c>
      <c r="F91" s="119"/>
      <c r="G91" s="119" t="str">
        <f>'2019 Tad Y2 P'!H94</f>
        <v>Cent. Oval - SW</v>
      </c>
      <c r="H91" s="119"/>
      <c r="I91" s="119"/>
      <c r="J91" s="119"/>
      <c r="K91" s="119"/>
      <c r="L91" s="119"/>
      <c r="M91" s="119" t="str">
        <f>VLOOKUP('2019 Tad Y2 P'!G94,'2019 Tad Teams'!$C$3:$D$16,2,FALSE)</f>
        <v>9UMariners2019</v>
      </c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</row>
    <row r="92" spans="1:28" x14ac:dyDescent="0.25">
      <c r="A92" s="135" t="str">
        <f>TEXT('2019 Tad Y2 P'!B95,"mm/dd/yyyy")</f>
        <v>05/28/2019</v>
      </c>
      <c r="B92" s="136">
        <f>'2019 Tad Y2 P'!D95</f>
        <v>0.77083333333333337</v>
      </c>
      <c r="C92" s="135" t="str">
        <f t="shared" si="1"/>
        <v>05/28/2019</v>
      </c>
      <c r="D92" s="136">
        <f>'2019 Tad Y2 P'!E95</f>
        <v>0.83333333333333337</v>
      </c>
      <c r="E92" s="119" t="str">
        <f>CONCATENATE('2019 Tad Y2 P'!G95," Practice")</f>
        <v>Yankees Practice</v>
      </c>
      <c r="F92" s="119"/>
      <c r="G92" s="119" t="str">
        <f>'2019 Tad Y2 P'!H95</f>
        <v>Cent. Oval - NW</v>
      </c>
      <c r="H92" s="119"/>
      <c r="I92" s="119"/>
      <c r="J92" s="119"/>
      <c r="K92" s="119"/>
      <c r="L92" s="119"/>
      <c r="M92" s="119" t="str">
        <f>VLOOKUP('2019 Tad Y2 P'!G95,'2019 Tad Teams'!$C$3:$D$16,2,FALSE)</f>
        <v>9UYankees2019</v>
      </c>
      <c r="N92" s="119"/>
      <c r="O92" s="119"/>
      <c r="P92" s="119"/>
      <c r="Q92" s="119"/>
      <c r="R92" s="119"/>
      <c r="S92" s="119"/>
      <c r="T92" s="119"/>
      <c r="U92" s="119"/>
      <c r="V92" s="119"/>
      <c r="W92" s="119"/>
      <c r="X92" s="119"/>
      <c r="Y92" s="119"/>
      <c r="Z92" s="119"/>
      <c r="AA92" s="119"/>
      <c r="AB92" s="119"/>
    </row>
    <row r="93" spans="1:28" x14ac:dyDescent="0.25">
      <c r="A93" s="135" t="str">
        <f>TEXT('2019 Tad Y2 P'!B96,"mm/dd/yyyy")</f>
        <v>05/28/2019</v>
      </c>
      <c r="B93" s="136">
        <f>'2019 Tad Y2 P'!D96</f>
        <v>0.77083333333333337</v>
      </c>
      <c r="C93" s="135" t="str">
        <f t="shared" si="1"/>
        <v>05/28/2019</v>
      </c>
      <c r="D93" s="136">
        <f>'2019 Tad Y2 P'!E96</f>
        <v>0.83333333333333337</v>
      </c>
      <c r="E93" s="119" t="str">
        <f>CONCATENATE('2019 Tad Y2 P'!G96," Practice")</f>
        <v>Royals Practice</v>
      </c>
      <c r="F93" s="119"/>
      <c r="G93" s="119" t="str">
        <f>'2019 Tad Y2 P'!H96</f>
        <v>Cent. Oval - NE</v>
      </c>
      <c r="H93" s="119"/>
      <c r="I93" s="119"/>
      <c r="J93" s="119"/>
      <c r="K93" s="119"/>
      <c r="L93" s="119"/>
      <c r="M93" s="119" t="str">
        <f>VLOOKUP('2019 Tad Y2 P'!G96,'2019 Tad Teams'!$C$3:$D$16,2,FALSE)</f>
        <v>9URoyals2019</v>
      </c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19"/>
      <c r="AB93" s="119"/>
    </row>
    <row r="94" spans="1:28" x14ac:dyDescent="0.25">
      <c r="A94" s="135" t="str">
        <f>TEXT('2019 Tad Y2 P'!B97,"mm/dd/yyyy")</f>
        <v>05/31/2019</v>
      </c>
      <c r="B94" s="136">
        <f>'2019 Tad Y2 P'!D97</f>
        <v>0.77083333333333337</v>
      </c>
      <c r="C94" s="135" t="str">
        <f t="shared" si="1"/>
        <v>05/31/2019</v>
      </c>
      <c r="D94" s="136">
        <f>'2019 Tad Y2 P'!E97</f>
        <v>0.83333333333333337</v>
      </c>
      <c r="E94" s="119" t="str">
        <f>CONCATENATE('2019 Tad Y2 P'!G97," Practice")</f>
        <v>BlueJays Practice</v>
      </c>
      <c r="F94" s="119"/>
      <c r="G94" s="119" t="str">
        <f>'2019 Tad Y2 P'!H97</f>
        <v>SSAP #3 - West</v>
      </c>
      <c r="H94" s="119"/>
      <c r="I94" s="119"/>
      <c r="J94" s="119"/>
      <c r="K94" s="119"/>
      <c r="L94" s="119"/>
      <c r="M94" s="119" t="str">
        <f>VLOOKUP('2019 Tad Y2 P'!G97,'2019 Tad Teams'!$C$3:$D$16,2,FALSE)</f>
        <v>9UBlueJays2019</v>
      </c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</row>
    <row r="95" spans="1:28" x14ac:dyDescent="0.25">
      <c r="A95" s="135" t="str">
        <f>TEXT('2019 Tad Y2 P'!B98,"mm/dd/yyyy")</f>
        <v>06/02/2019</v>
      </c>
      <c r="B95" s="136">
        <f>'2019 Tad Y2 P'!D98</f>
        <v>0.5</v>
      </c>
      <c r="C95" s="135" t="str">
        <f t="shared" si="1"/>
        <v>06/02/2019</v>
      </c>
      <c r="D95" s="136">
        <f>'2019 Tad Y2 P'!E98</f>
        <v>0.5625</v>
      </c>
      <c r="E95" s="119" t="str">
        <f>CONCATENATE('2019 Tad Y2 P'!G98," Practice")</f>
        <v>Rays Practice</v>
      </c>
      <c r="F95" s="119"/>
      <c r="G95" s="119" t="str">
        <f>'2019 Tad Y2 P'!H98</f>
        <v>Bakerview West</v>
      </c>
      <c r="H95" s="119"/>
      <c r="I95" s="119"/>
      <c r="J95" s="119"/>
      <c r="K95" s="119"/>
      <c r="L95" s="119"/>
      <c r="M95" s="119" t="str">
        <f>VLOOKUP('2019 Tad Y2 P'!G98,'2019 Tad Teams'!$C$3:$D$16,2,FALSE)</f>
        <v>9URays2019</v>
      </c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</row>
    <row r="96" spans="1:28" x14ac:dyDescent="0.25">
      <c r="A96" s="135" t="str">
        <f>TEXT('2019 Tad Y2 P'!B99,"mm/dd/yyyy")</f>
        <v>06/04/2019</v>
      </c>
      <c r="B96" s="136">
        <f>'2019 Tad Y2 P'!D99</f>
        <v>0.70833333333333337</v>
      </c>
      <c r="C96" s="135" t="str">
        <f t="shared" si="1"/>
        <v>06/04/2019</v>
      </c>
      <c r="D96" s="136">
        <f>'2019 Tad Y2 P'!E99</f>
        <v>0.77083333333333337</v>
      </c>
      <c r="E96" s="119" t="str">
        <f>CONCATENATE('2019 Tad Y2 P'!G99," Practice")</f>
        <v>BlueJays Practice</v>
      </c>
      <c r="F96" s="119"/>
      <c r="G96" s="119" t="str">
        <f>'2019 Tad Y2 P'!H99</f>
        <v>SSAP #3 - West</v>
      </c>
      <c r="H96" s="119"/>
      <c r="I96" s="119"/>
      <c r="J96" s="119"/>
      <c r="K96" s="119"/>
      <c r="L96" s="119"/>
      <c r="M96" s="119" t="str">
        <f>VLOOKUP('2019 Tad Y2 P'!G99,'2019 Tad Teams'!$C$3:$D$16,2,FALSE)</f>
        <v>9UBlueJays2019</v>
      </c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</row>
    <row r="97" spans="1:28" x14ac:dyDescent="0.25">
      <c r="A97" s="135" t="str">
        <f>TEXT('2019 Tad Y2 P'!B100,"mm/dd/yyyy")</f>
        <v>06/04/2019</v>
      </c>
      <c r="B97" s="136">
        <f>'2019 Tad Y2 P'!D100</f>
        <v>0.77083333333333337</v>
      </c>
      <c r="C97" s="135" t="str">
        <f t="shared" si="1"/>
        <v>06/04/2019</v>
      </c>
      <c r="D97" s="136">
        <f>'2019 Tad Y2 P'!E100</f>
        <v>0.83333333333333337</v>
      </c>
      <c r="E97" s="119" t="str">
        <f>CONCATENATE('2019 Tad Y2 P'!G100," Practice")</f>
        <v>Mariners Practice</v>
      </c>
      <c r="F97" s="119"/>
      <c r="G97" s="119" t="str">
        <f>'2019 Tad Y2 P'!H100</f>
        <v>Cent. Oval - SE</v>
      </c>
      <c r="H97" s="119"/>
      <c r="I97" s="119"/>
      <c r="J97" s="119"/>
      <c r="K97" s="119"/>
      <c r="L97" s="119"/>
      <c r="M97" s="119" t="str">
        <f>VLOOKUP('2019 Tad Y2 P'!G100,'2019 Tad Teams'!$C$3:$D$16,2,FALSE)</f>
        <v>9UMariners2019</v>
      </c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</row>
    <row r="98" spans="1:28" x14ac:dyDescent="0.25">
      <c r="A98" s="135" t="str">
        <f>TEXT('2019 Tad Y2 P'!B101,"mm/dd/yyyy")</f>
        <v>06/04/2019</v>
      </c>
      <c r="B98" s="136">
        <f>'2019 Tad Y2 P'!D101</f>
        <v>0.77083333333333337</v>
      </c>
      <c r="C98" s="135" t="str">
        <f t="shared" si="1"/>
        <v>06/04/2019</v>
      </c>
      <c r="D98" s="136">
        <f>'2019 Tad Y2 P'!E101</f>
        <v>0.83333333333333337</v>
      </c>
      <c r="E98" s="119" t="str">
        <f>CONCATENATE('2019 Tad Y2 P'!G101," Practice")</f>
        <v>Yankees Practice</v>
      </c>
      <c r="F98" s="119"/>
      <c r="G98" s="119" t="str">
        <f>'2019 Tad Y2 P'!H101</f>
        <v>Cent. Oval - SW</v>
      </c>
      <c r="H98" s="119"/>
      <c r="I98" s="119"/>
      <c r="J98" s="119"/>
      <c r="K98" s="119"/>
      <c r="L98" s="119"/>
      <c r="M98" s="119" t="str">
        <f>VLOOKUP('2019 Tad Y2 P'!G101,'2019 Tad Teams'!$C$3:$D$16,2,FALSE)</f>
        <v>9UYankees2019</v>
      </c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</row>
    <row r="99" spans="1:28" x14ac:dyDescent="0.25">
      <c r="A99" s="135" t="str">
        <f>TEXT('2019 Tad Y2 P'!B102,"mm/dd/yyyy")</f>
        <v>06/04/2019</v>
      </c>
      <c r="B99" s="136">
        <f>'2019 Tad Y2 P'!D102</f>
        <v>0.77083333333333337</v>
      </c>
      <c r="C99" s="135" t="str">
        <f t="shared" si="1"/>
        <v>06/04/2019</v>
      </c>
      <c r="D99" s="136">
        <f>'2019 Tad Y2 P'!E102</f>
        <v>0.83333333333333337</v>
      </c>
      <c r="E99" s="119" t="str">
        <f>CONCATENATE('2019 Tad Y2 P'!G102," Practice")</f>
        <v>Royals Practice</v>
      </c>
      <c r="F99" s="119"/>
      <c r="G99" s="119" t="str">
        <f>'2019 Tad Y2 P'!H102</f>
        <v>Cent. Oval - NW</v>
      </c>
      <c r="H99" s="119"/>
      <c r="I99" s="119"/>
      <c r="J99" s="119"/>
      <c r="K99" s="119"/>
      <c r="L99" s="119"/>
      <c r="M99" s="119" t="str">
        <f>VLOOKUP('2019 Tad Y2 P'!G102,'2019 Tad Teams'!$C$3:$D$16,2,FALSE)</f>
        <v>9URoyals2019</v>
      </c>
      <c r="N99" s="119"/>
      <c r="O99" s="119"/>
      <c r="P99" s="119"/>
      <c r="Q99" s="119"/>
      <c r="R99" s="119"/>
      <c r="S99" s="119"/>
      <c r="T99" s="119"/>
      <c r="U99" s="119"/>
      <c r="V99" s="119"/>
      <c r="W99" s="119"/>
      <c r="X99" s="119"/>
      <c r="Y99" s="119"/>
      <c r="Z99" s="119"/>
      <c r="AA99" s="119"/>
      <c r="AB99" s="119"/>
    </row>
    <row r="100" spans="1:28" x14ac:dyDescent="0.25">
      <c r="A100" s="135" t="str">
        <f>TEXT('2019 Tad Y2 P'!B103,"mm/dd/yyyy")</f>
        <v>06/04/2019</v>
      </c>
      <c r="B100" s="136">
        <f>'2019 Tad Y2 P'!D103</f>
        <v>0.77083333333333337</v>
      </c>
      <c r="C100" s="135" t="str">
        <f t="shared" si="1"/>
        <v>06/04/2019</v>
      </c>
      <c r="D100" s="136">
        <f>'2019 Tad Y2 P'!E103</f>
        <v>0.83333333333333337</v>
      </c>
      <c r="E100" s="119" t="str">
        <f>CONCATENATE('2019 Tad Y2 P'!G103," Practice")</f>
        <v>Angels Practice</v>
      </c>
      <c r="F100" s="119"/>
      <c r="G100" s="119" t="str">
        <f>'2019 Tad Y2 P'!H103</f>
        <v>Cent. Oval - NE</v>
      </c>
      <c r="H100" s="119"/>
      <c r="I100" s="119"/>
      <c r="J100" s="119"/>
      <c r="K100" s="119"/>
      <c r="L100" s="119"/>
      <c r="M100" s="119" t="str">
        <f>VLOOKUP('2019 Tad Y2 P'!G103,'2019 Tad Teams'!$C$3:$D$16,2,FALSE)</f>
        <v>9UAngels2019</v>
      </c>
      <c r="N100" s="119"/>
      <c r="O100" s="119"/>
      <c r="P100" s="119"/>
      <c r="Q100" s="119"/>
      <c r="R100" s="119"/>
      <c r="S100" s="119"/>
      <c r="T100" s="119"/>
      <c r="U100" s="119"/>
      <c r="V100" s="119"/>
      <c r="W100" s="119"/>
      <c r="X100" s="119"/>
      <c r="Y100" s="119"/>
      <c r="Z100" s="119"/>
      <c r="AA100" s="119"/>
      <c r="AB100" s="119"/>
    </row>
    <row r="101" spans="1:28" x14ac:dyDescent="0.25">
      <c r="A101" s="135" t="str">
        <f>TEXT('2019 Tad Y2 P'!B104,"mm/dd/yyyy")</f>
        <v>06/07/2019</v>
      </c>
      <c r="B101" s="136">
        <f>'2019 Tad Y2 P'!D104</f>
        <v>0.77083333333333337</v>
      </c>
      <c r="C101" s="135" t="str">
        <f t="shared" si="1"/>
        <v>06/07/2019</v>
      </c>
      <c r="D101" s="136">
        <f>'2019 Tad Y2 P'!E104</f>
        <v>0.83333333333333337</v>
      </c>
      <c r="E101" s="119" t="str">
        <f>CONCATENATE('2019 Tad Y2 P'!G104," Practice")</f>
        <v>Angels Practice</v>
      </c>
      <c r="F101" s="119"/>
      <c r="G101" s="119" t="str">
        <f>'2019 Tad Y2 P'!H104</f>
        <v>SSAP #3 - West</v>
      </c>
      <c r="H101" s="119"/>
      <c r="I101" s="119"/>
      <c r="J101" s="119"/>
      <c r="K101" s="119"/>
      <c r="L101" s="119"/>
      <c r="M101" s="119" t="str">
        <f>VLOOKUP('2019 Tad Y2 P'!G104,'2019 Tad Teams'!$C$3:$D$16,2,FALSE)</f>
        <v>9UAngels2019</v>
      </c>
      <c r="N101" s="119"/>
      <c r="O101" s="119"/>
      <c r="P101" s="119"/>
      <c r="Q101" s="119"/>
      <c r="R101" s="119"/>
      <c r="S101" s="119"/>
      <c r="T101" s="119"/>
      <c r="U101" s="119"/>
      <c r="V101" s="119"/>
      <c r="W101" s="119"/>
      <c r="X101" s="119"/>
      <c r="Y101" s="119"/>
      <c r="Z101" s="119"/>
      <c r="AA101" s="119"/>
      <c r="AB101" s="119"/>
    </row>
    <row r="102" spans="1:28" x14ac:dyDescent="0.25">
      <c r="A102" s="135" t="str">
        <f>TEXT('2019 Tad Y2 P'!B105,"mm/dd/yyyy")</f>
        <v>06/09/2019</v>
      </c>
      <c r="B102" s="136">
        <f>'2019 Tad Y2 P'!D105</f>
        <v>0.52083333333333337</v>
      </c>
      <c r="C102" s="135" t="str">
        <f t="shared" si="1"/>
        <v>06/09/2019</v>
      </c>
      <c r="D102" s="136">
        <f>'2019 Tad Y2 P'!E105</f>
        <v>0.58333333333333337</v>
      </c>
      <c r="E102" s="119" t="str">
        <f>CONCATENATE('2019 Tad Y2 P'!G105," Practice")</f>
        <v>RedSox Practice</v>
      </c>
      <c r="F102" s="119"/>
      <c r="G102" s="119" t="str">
        <f>'2019 Tad Y2 P'!H105</f>
        <v>SSAP #3 - West</v>
      </c>
      <c r="H102" s="119"/>
      <c r="I102" s="119"/>
      <c r="J102" s="119"/>
      <c r="K102" s="119"/>
      <c r="L102" s="119"/>
      <c r="M102" s="119" t="str">
        <f>VLOOKUP('2019 Tad Y2 P'!G105,'2019 Tad Teams'!$C$3:$D$16,2,FALSE)</f>
        <v>9URedSox2019</v>
      </c>
      <c r="N102" s="119"/>
      <c r="O102" s="119"/>
      <c r="P102" s="119"/>
      <c r="Q102" s="119"/>
      <c r="R102" s="119"/>
      <c r="S102" s="119"/>
      <c r="T102" s="119"/>
      <c r="U102" s="119"/>
      <c r="V102" s="119"/>
      <c r="W102" s="119"/>
      <c r="X102" s="119"/>
      <c r="Y102" s="119"/>
      <c r="Z102" s="119"/>
      <c r="AA102" s="119"/>
      <c r="AB102" s="119"/>
    </row>
    <row r="103" spans="1:28" x14ac:dyDescent="0.25">
      <c r="A103" s="135" t="str">
        <f>TEXT('2019 Tad Y2 P'!B106,"mm/dd/yyyy")</f>
        <v>06/11/2019</v>
      </c>
      <c r="B103" s="136">
        <f>'2019 Tad Y2 P'!D106</f>
        <v>0.70833333333333337</v>
      </c>
      <c r="C103" s="135" t="str">
        <f t="shared" si="1"/>
        <v>06/11/2019</v>
      </c>
      <c r="D103" s="136">
        <f>'2019 Tad Y2 P'!E106</f>
        <v>0.77083333333333337</v>
      </c>
      <c r="E103" s="119" t="str">
        <f>CONCATENATE('2019 Tad Y2 P'!G106," Practice")</f>
        <v>Yankees Practice</v>
      </c>
      <c r="F103" s="119"/>
      <c r="G103" s="119" t="str">
        <f>'2019 Tad Y2 P'!H106</f>
        <v>SSAP #3 - East</v>
      </c>
      <c r="H103" s="119"/>
      <c r="I103" s="119"/>
      <c r="J103" s="119"/>
      <c r="K103" s="119"/>
      <c r="L103" s="119"/>
      <c r="M103" s="119" t="str">
        <f>VLOOKUP('2019 Tad Y2 P'!G106,'2019 Tad Teams'!$C$3:$D$16,2,FALSE)</f>
        <v>9UYankees2019</v>
      </c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</row>
    <row r="104" spans="1:28" x14ac:dyDescent="0.25">
      <c r="A104" s="135" t="str">
        <f>TEXT('2019 Tad Y2 P'!B107,"mm/dd/yyyy")</f>
        <v>06/11/2019</v>
      </c>
      <c r="B104" s="136">
        <f>'2019 Tad Y2 P'!D107</f>
        <v>0.70833333333333337</v>
      </c>
      <c r="C104" s="135" t="str">
        <f t="shared" si="1"/>
        <v>06/11/2019</v>
      </c>
      <c r="D104" s="136">
        <f>'2019 Tad Y2 P'!E107</f>
        <v>0.77083333333333337</v>
      </c>
      <c r="E104" s="119" t="str">
        <f>CONCATENATE('2019 Tad Y2 P'!G107," Practice")</f>
        <v>Royals Practice</v>
      </c>
      <c r="F104" s="119"/>
      <c r="G104" s="119" t="str">
        <f>'2019 Tad Y2 P'!H107</f>
        <v>SSAP #3 - West</v>
      </c>
      <c r="H104" s="119"/>
      <c r="I104" s="119"/>
      <c r="J104" s="119"/>
      <c r="K104" s="119"/>
      <c r="L104" s="119"/>
      <c r="M104" s="119" t="str">
        <f>VLOOKUP('2019 Tad Y2 P'!G107,'2019 Tad Teams'!$C$3:$D$16,2,FALSE)</f>
        <v>9URoyals2019</v>
      </c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</row>
    <row r="105" spans="1:28" x14ac:dyDescent="0.25">
      <c r="A105" s="135" t="str">
        <f>TEXT('2019 Tad Y2 P'!B108,"mm/dd/yyyy")</f>
        <v>06/11/2019</v>
      </c>
      <c r="B105" s="136">
        <f>'2019 Tad Y2 P'!D108</f>
        <v>0.70833333333333337</v>
      </c>
      <c r="C105" s="135" t="str">
        <f t="shared" si="1"/>
        <v>06/11/2019</v>
      </c>
      <c r="D105" s="136">
        <f>'2019 Tad Y2 P'!E108</f>
        <v>0.77083333333333337</v>
      </c>
      <c r="E105" s="119" t="str">
        <f>CONCATENATE('2019 Tad Y2 P'!G108," Practice")</f>
        <v>Mariners Practice</v>
      </c>
      <c r="F105" s="119"/>
      <c r="G105" s="119" t="str">
        <f>'2019 Tad Y2 P'!H108</f>
        <v>Bakerview East</v>
      </c>
      <c r="H105" s="119"/>
      <c r="I105" s="119"/>
      <c r="J105" s="119"/>
      <c r="K105" s="119"/>
      <c r="L105" s="119"/>
      <c r="M105" s="119" t="str">
        <f>VLOOKUP('2019 Tad Y2 P'!G108,'2019 Tad Teams'!$C$3:$D$16,2,FALSE)</f>
        <v>9UMariners2019</v>
      </c>
      <c r="N105" s="119"/>
      <c r="O105" s="119"/>
      <c r="P105" s="119"/>
      <c r="Q105" s="119"/>
      <c r="R105" s="119"/>
      <c r="S105" s="119"/>
      <c r="T105" s="119"/>
      <c r="U105" s="119"/>
      <c r="V105" s="119"/>
      <c r="W105" s="119"/>
      <c r="X105" s="119"/>
      <c r="Y105" s="119"/>
      <c r="Z105" s="119"/>
      <c r="AA105" s="119"/>
      <c r="AB105" s="119"/>
    </row>
    <row r="106" spans="1:28" x14ac:dyDescent="0.25">
      <c r="A106" s="135" t="str">
        <f>TEXT('2019 Tad Y2 P'!B109,"mm/dd/yyyy")</f>
        <v>06/11/2019</v>
      </c>
      <c r="B106" s="136">
        <f>'2019 Tad Y2 P'!D109</f>
        <v>0.77083333333333337</v>
      </c>
      <c r="C106" s="135" t="str">
        <f t="shared" si="1"/>
        <v>06/11/2019</v>
      </c>
      <c r="D106" s="136">
        <f>'2019 Tad Y2 P'!E109</f>
        <v>0.83333333333333337</v>
      </c>
      <c r="E106" s="119" t="str">
        <f>CONCATENATE('2019 Tad Y2 P'!G109," Practice")</f>
        <v>Angels Practice</v>
      </c>
      <c r="F106" s="119"/>
      <c r="G106" s="119" t="str">
        <f>'2019 Tad Y2 P'!H109</f>
        <v>Cent. Oval - SE</v>
      </c>
      <c r="H106" s="119"/>
      <c r="I106" s="119"/>
      <c r="J106" s="119"/>
      <c r="K106" s="119"/>
      <c r="L106" s="119"/>
      <c r="M106" s="119" t="str">
        <f>VLOOKUP('2019 Tad Y2 P'!G109,'2019 Tad Teams'!$C$3:$D$16,2,FALSE)</f>
        <v>9UAngels2019</v>
      </c>
      <c r="N106" s="119"/>
      <c r="O106" s="119"/>
      <c r="P106" s="119"/>
      <c r="Q106" s="119"/>
      <c r="R106" s="119"/>
      <c r="S106" s="119"/>
      <c r="T106" s="119"/>
      <c r="U106" s="119"/>
      <c r="V106" s="119"/>
      <c r="W106" s="119"/>
      <c r="X106" s="119"/>
      <c r="Y106" s="119"/>
      <c r="Z106" s="119"/>
      <c r="AA106" s="119"/>
      <c r="AB106" s="119"/>
    </row>
    <row r="107" spans="1:28" x14ac:dyDescent="0.25">
      <c r="A107" s="135" t="str">
        <f>TEXT('2019 Tad Y2 P'!B110,"mm/dd/yyyy")</f>
        <v>06/11/2019</v>
      </c>
      <c r="B107" s="136">
        <f>'2019 Tad Y2 P'!D110</f>
        <v>0.77083333333333337</v>
      </c>
      <c r="C107" s="135" t="str">
        <f t="shared" si="1"/>
        <v>06/11/2019</v>
      </c>
      <c r="D107" s="136">
        <f>'2019 Tad Y2 P'!E110</f>
        <v>0.83333333333333337</v>
      </c>
      <c r="E107" s="119" t="str">
        <f>CONCATENATE('2019 Tad Y2 P'!G110," Practice")</f>
        <v>Rays Practice</v>
      </c>
      <c r="F107" s="119"/>
      <c r="G107" s="119" t="str">
        <f>'2019 Tad Y2 P'!H110</f>
        <v>Cent. Oval - SW</v>
      </c>
      <c r="H107" s="119"/>
      <c r="I107" s="119"/>
      <c r="J107" s="119"/>
      <c r="K107" s="119"/>
      <c r="L107" s="119"/>
      <c r="M107" s="119" t="str">
        <f>VLOOKUP('2019 Tad Y2 P'!G110,'2019 Tad Teams'!$C$3:$D$16,2,FALSE)</f>
        <v>9URays2019</v>
      </c>
      <c r="N107" s="119"/>
      <c r="O107" s="119"/>
      <c r="P107" s="119"/>
      <c r="Q107" s="119"/>
      <c r="R107" s="119"/>
      <c r="S107" s="119"/>
      <c r="T107" s="119"/>
      <c r="U107" s="119"/>
      <c r="V107" s="119"/>
      <c r="W107" s="119"/>
      <c r="X107" s="119"/>
      <c r="Y107" s="119"/>
      <c r="Z107" s="119"/>
      <c r="AA107" s="119"/>
      <c r="AB107" s="119"/>
    </row>
    <row r="108" spans="1:28" x14ac:dyDescent="0.25">
      <c r="A108" s="135" t="str">
        <f>TEXT('2019 Tad Y2 P'!B111,"mm/dd/yyyy")</f>
        <v>06/11/2019</v>
      </c>
      <c r="B108" s="136">
        <f>'2019 Tad Y2 P'!D111</f>
        <v>0.77083333333333337</v>
      </c>
      <c r="C108" s="135" t="str">
        <f t="shared" si="1"/>
        <v>06/11/2019</v>
      </c>
      <c r="D108" s="136">
        <f>'2019 Tad Y2 P'!E111</f>
        <v>0.83333333333333337</v>
      </c>
      <c r="E108" s="119" t="str">
        <f>CONCATENATE('2019 Tad Y2 P'!G111," Practice")</f>
        <v>RedSox Practice</v>
      </c>
      <c r="F108" s="119"/>
      <c r="G108" s="119" t="str">
        <f>'2019 Tad Y2 P'!H111</f>
        <v>Cent. Oval - NW</v>
      </c>
      <c r="H108" s="119"/>
      <c r="I108" s="119"/>
      <c r="J108" s="119"/>
      <c r="K108" s="119"/>
      <c r="L108" s="119"/>
      <c r="M108" s="119" t="str">
        <f>VLOOKUP('2019 Tad Y2 P'!G111,'2019 Tad Teams'!$C$3:$D$16,2,FALSE)</f>
        <v>9URedSox2019</v>
      </c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  <c r="AA108" s="119"/>
      <c r="AB108" s="119"/>
    </row>
    <row r="109" spans="1:28" x14ac:dyDescent="0.25">
      <c r="A109" s="135" t="str">
        <f>TEXT('2019 Tad Y2 P'!B112,"mm/dd/yyyy")</f>
        <v>06/11/2019</v>
      </c>
      <c r="B109" s="136">
        <f>'2019 Tad Y2 P'!D112</f>
        <v>0.77083333333333337</v>
      </c>
      <c r="C109" s="135" t="str">
        <f t="shared" si="1"/>
        <v>06/11/2019</v>
      </c>
      <c r="D109" s="136">
        <f>'2019 Tad Y2 P'!E112</f>
        <v>0.83333333333333337</v>
      </c>
      <c r="E109" s="119" t="str">
        <f>CONCATENATE('2019 Tad Y2 P'!G112," Practice")</f>
        <v>BlueJays Practice</v>
      </c>
      <c r="F109" s="119"/>
      <c r="G109" s="119" t="str">
        <f>'2019 Tad Y2 P'!H112</f>
        <v>Cent. Oval - NE</v>
      </c>
      <c r="H109" s="119"/>
      <c r="I109" s="119"/>
      <c r="J109" s="119"/>
      <c r="K109" s="119"/>
      <c r="L109" s="119"/>
      <c r="M109" s="119" t="str">
        <f>VLOOKUP('2019 Tad Y2 P'!G112,'2019 Tad Teams'!$C$3:$D$16,2,FALSE)</f>
        <v>9UBlueJays2019</v>
      </c>
      <c r="N109" s="119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</row>
    <row r="110" spans="1:28" x14ac:dyDescent="0.25">
      <c r="A110" s="135" t="str">
        <f>TEXT('2019 Tad Y2 P'!B113,"mm/dd/yyyy")</f>
        <v>06/14/2019</v>
      </c>
      <c r="B110" s="136">
        <f>'2019 Tad Y2 P'!D113</f>
        <v>0.77083333333333337</v>
      </c>
      <c r="C110" s="135" t="str">
        <f t="shared" si="1"/>
        <v>06/14/2019</v>
      </c>
      <c r="D110" s="136">
        <f>'2019 Tad Y2 P'!E113</f>
        <v>0.83333333333333337</v>
      </c>
      <c r="E110" s="119" t="str">
        <f>CONCATENATE('2019 Tad Y2 P'!G113," Practice")</f>
        <v>Rays Practice</v>
      </c>
      <c r="F110" s="119"/>
      <c r="G110" s="119" t="str">
        <f>'2019 Tad Y2 P'!H113</f>
        <v>SSAP #3 - West</v>
      </c>
      <c r="H110" s="119"/>
      <c r="I110" s="119"/>
      <c r="J110" s="119"/>
      <c r="K110" s="119"/>
      <c r="L110" s="119"/>
      <c r="M110" s="119" t="str">
        <f>VLOOKUP('2019 Tad Y2 P'!G113,'2019 Tad Teams'!$C$3:$D$16,2,FALSE)</f>
        <v>9URays2019</v>
      </c>
      <c r="N110" s="119"/>
      <c r="O110" s="119"/>
      <c r="P110" s="119"/>
      <c r="Q110" s="119"/>
      <c r="R110" s="119"/>
      <c r="S110" s="119"/>
      <c r="T110" s="119"/>
      <c r="U110" s="119"/>
      <c r="V110" s="119"/>
      <c r="W110" s="119"/>
      <c r="X110" s="119"/>
      <c r="Y110" s="119"/>
      <c r="Z110" s="119"/>
      <c r="AA110" s="119"/>
      <c r="AB110" s="119"/>
    </row>
    <row r="111" spans="1:28" x14ac:dyDescent="0.25">
      <c r="A111" s="135" t="str">
        <f>TEXT('2019 Tad Y2 P'!B114,"mm/dd/yyyy")</f>
        <v>06/16/2019</v>
      </c>
      <c r="B111" s="136">
        <f>'2019 Tad Y2 P'!D114</f>
        <v>0.52083333333333337</v>
      </c>
      <c r="C111" s="135" t="str">
        <f t="shared" si="1"/>
        <v>06/16/2019</v>
      </c>
      <c r="D111" s="136">
        <f>'2019 Tad Y2 P'!E114</f>
        <v>0.58333333333333337</v>
      </c>
      <c r="E111" s="119" t="str">
        <f>CONCATENATE('2019 Tad Y2 P'!G114," Practice")</f>
        <v>RedSox Practice</v>
      </c>
      <c r="F111" s="119"/>
      <c r="G111" s="119" t="str">
        <f>'2019 Tad Y2 P'!H114</f>
        <v>SSAP #3 - West</v>
      </c>
      <c r="H111" s="119"/>
      <c r="I111" s="119"/>
      <c r="J111" s="119"/>
      <c r="K111" s="119"/>
      <c r="L111" s="119"/>
      <c r="M111" s="119" t="str">
        <f>VLOOKUP('2019 Tad Y2 P'!G114,'2019 Tad Teams'!$C$3:$D$16,2,FALSE)</f>
        <v>9URedSox2019</v>
      </c>
      <c r="N111" s="119"/>
      <c r="O111" s="119"/>
      <c r="P111" s="119"/>
      <c r="Q111" s="119"/>
      <c r="R111" s="119"/>
      <c r="S111" s="119"/>
      <c r="T111" s="119"/>
      <c r="U111" s="119"/>
      <c r="V111" s="119"/>
      <c r="W111" s="119"/>
      <c r="X111" s="119"/>
      <c r="Y111" s="119"/>
      <c r="Z111" s="119"/>
      <c r="AA111" s="119"/>
      <c r="AB111" s="119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52"/>
  <sheetViews>
    <sheetView workbookViewId="0">
      <selection activeCell="A2" sqref="A2"/>
    </sheetView>
  </sheetViews>
  <sheetFormatPr defaultRowHeight="15" x14ac:dyDescent="0.25"/>
  <cols>
    <col min="1" max="1" width="10.7109375" style="98" bestFit="1" customWidth="1"/>
    <col min="2" max="2" width="10.5703125" style="98" bestFit="1" customWidth="1"/>
    <col min="3" max="3" width="10.7109375" style="98" bestFit="1" customWidth="1"/>
    <col min="4" max="4" width="9.7109375" style="98" bestFit="1" customWidth="1"/>
    <col min="5" max="5" width="20.7109375" style="98" bestFit="1" customWidth="1"/>
    <col min="6" max="6" width="11.140625" style="98" bestFit="1" customWidth="1"/>
    <col min="7" max="7" width="19.42578125" style="98" bestFit="1" customWidth="1"/>
    <col min="8" max="8" width="12.85546875" style="98" bestFit="1" customWidth="1"/>
    <col min="9" max="9" width="15.7109375" style="98" bestFit="1" customWidth="1"/>
    <col min="10" max="10" width="13.85546875" style="98" bestFit="1" customWidth="1"/>
    <col min="11" max="11" width="11.28515625" style="98" bestFit="1" customWidth="1"/>
    <col min="12" max="12" width="4.85546875" style="98" bestFit="1" customWidth="1"/>
    <col min="13" max="13" width="16.85546875" style="98" bestFit="1" customWidth="1"/>
    <col min="14" max="14" width="18.140625" style="98" bestFit="1" customWidth="1"/>
    <col min="15" max="15" width="15.7109375" style="98" bestFit="1" customWidth="1"/>
    <col min="16" max="16" width="18.85546875" style="98" bestFit="1" customWidth="1"/>
    <col min="17" max="17" width="18.140625" style="98" bestFit="1" customWidth="1"/>
    <col min="18" max="18" width="13.28515625" style="98" bestFit="1" customWidth="1"/>
    <col min="19" max="19" width="18" style="98" bestFit="1" customWidth="1"/>
    <col min="20" max="20" width="8.85546875" style="98" bestFit="1" customWidth="1"/>
    <col min="21" max="21" width="9.140625" style="98" bestFit="1" customWidth="1"/>
    <col min="22" max="22" width="17" style="98" bestFit="1" customWidth="1"/>
    <col min="23" max="24" width="11.28515625" style="98" bestFit="1" customWidth="1"/>
    <col min="25" max="25" width="10.28515625" style="98" bestFit="1" customWidth="1"/>
    <col min="26" max="27" width="14.85546875" style="98" bestFit="1" customWidth="1"/>
    <col min="28" max="28" width="17.28515625" style="98" bestFit="1" customWidth="1"/>
    <col min="29" max="16384" width="9.140625" style="98"/>
  </cols>
  <sheetData>
    <row r="1" spans="1:28" x14ac:dyDescent="0.25">
      <c r="A1" s="61" t="s">
        <v>165</v>
      </c>
      <c r="B1" s="61" t="s">
        <v>166</v>
      </c>
      <c r="C1" s="61" t="s">
        <v>167</v>
      </c>
      <c r="D1" s="61" t="s">
        <v>168</v>
      </c>
      <c r="E1" s="61" t="s">
        <v>169</v>
      </c>
      <c r="F1" s="61" t="s">
        <v>170</v>
      </c>
      <c r="G1" s="61" t="s">
        <v>88</v>
      </c>
      <c r="H1" s="61" t="s">
        <v>171</v>
      </c>
      <c r="I1" s="61" t="s">
        <v>172</v>
      </c>
      <c r="J1" s="61" t="s">
        <v>173</v>
      </c>
      <c r="K1" s="61" t="s">
        <v>174</v>
      </c>
      <c r="L1" s="61" t="s">
        <v>175</v>
      </c>
      <c r="M1" s="61" t="s">
        <v>176</v>
      </c>
      <c r="N1" s="61" t="s">
        <v>177</v>
      </c>
      <c r="O1" s="61" t="s">
        <v>178</v>
      </c>
      <c r="P1" s="61" t="s">
        <v>179</v>
      </c>
      <c r="Q1" s="61" t="s">
        <v>180</v>
      </c>
      <c r="R1" s="61" t="s">
        <v>181</v>
      </c>
      <c r="S1" s="61" t="s">
        <v>182</v>
      </c>
      <c r="T1" s="61" t="s">
        <v>183</v>
      </c>
      <c r="U1" s="61" t="s">
        <v>184</v>
      </c>
      <c r="V1" s="61" t="s">
        <v>185</v>
      </c>
      <c r="W1" s="61" t="s">
        <v>186</v>
      </c>
      <c r="X1" s="61" t="s">
        <v>187</v>
      </c>
      <c r="Y1" s="61" t="s">
        <v>188</v>
      </c>
      <c r="Z1" s="61" t="s">
        <v>189</v>
      </c>
      <c r="AA1" s="61" t="s">
        <v>190</v>
      </c>
      <c r="AB1" s="61" t="s">
        <v>191</v>
      </c>
    </row>
    <row r="2" spans="1:28" x14ac:dyDescent="0.25">
      <c r="A2" s="135" t="str">
        <f>TEXT('2019 Tad Y1 G'!B5,"mm/dd/yyyy")</f>
        <v>04/13/2019</v>
      </c>
      <c r="B2" s="136">
        <f>'2019 Tad Y1 G'!D5</f>
        <v>0.60416666666666663</v>
      </c>
      <c r="C2" s="135" t="str">
        <f>A2</f>
        <v>04/13/2019</v>
      </c>
      <c r="D2" s="136">
        <f>'2019 Tad Y1 G'!E5</f>
        <v>0.6875</v>
      </c>
      <c r="E2" s="119" t="str">
        <f>CONCATENATE('2019 Tad Y1 G'!I5," at ",'2019 Tad Y1 G'!G5)</f>
        <v>Phillies at Rockies</v>
      </c>
      <c r="F2" s="119"/>
      <c r="G2" s="119" t="str">
        <f>'2019 Tad Y1 G'!J5</f>
        <v>SSAP #3 - East</v>
      </c>
      <c r="H2" s="119"/>
      <c r="I2" s="119"/>
      <c r="J2" s="119"/>
      <c r="K2" s="119" t="s">
        <v>89</v>
      </c>
      <c r="L2" s="119"/>
      <c r="M2" s="119" t="str">
        <f>VLOOKUP('2019 Tad Y1 G'!G5,'2019 Tad Teams'!$C$3:$D$16,2,FALSE)</f>
        <v>9URockies2019</v>
      </c>
      <c r="N2" s="119"/>
      <c r="O2" s="119">
        <v>1</v>
      </c>
      <c r="P2" s="119" t="str">
        <f>VLOOKUP('2019 Tad Y1 G'!I5,'2019 Tad Teams'!$C$3:$D$16,2,FALSE)</f>
        <v>9UPhillies2019</v>
      </c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</row>
    <row r="3" spans="1:28" x14ac:dyDescent="0.25">
      <c r="A3" s="135" t="str">
        <f>TEXT('2019 Tad Y1 G'!B6,"mm/dd/yyyy")</f>
        <v>04/13/2019</v>
      </c>
      <c r="B3" s="136">
        <f>'2019 Tad Y1 G'!D6</f>
        <v>0.60416666666666663</v>
      </c>
      <c r="C3" s="135" t="str">
        <f t="shared" ref="C3:C52" si="0">A3</f>
        <v>04/13/2019</v>
      </c>
      <c r="D3" s="136">
        <f>'2019 Tad Y1 G'!E6</f>
        <v>0.6875</v>
      </c>
      <c r="E3" s="119" t="str">
        <f>CONCATENATE('2019 Tad Y1 G'!I6," at ",'2019 Tad Y1 G'!G6)</f>
        <v>Mets at Pirates</v>
      </c>
      <c r="F3" s="119"/>
      <c r="G3" s="119" t="str">
        <f>'2019 Tad Y1 G'!J6</f>
        <v>SSAP #3 - West</v>
      </c>
      <c r="H3" s="119"/>
      <c r="I3" s="119"/>
      <c r="J3" s="119"/>
      <c r="K3" s="119" t="s">
        <v>89</v>
      </c>
      <c r="L3" s="119"/>
      <c r="M3" s="119" t="str">
        <f>VLOOKUP('2019 Tad Y1 G'!G6,'2019 Tad Teams'!$C$3:$D$16,2,FALSE)</f>
        <v>9UPirates2019</v>
      </c>
      <c r="N3" s="119"/>
      <c r="O3" s="119">
        <v>1</v>
      </c>
      <c r="P3" s="119" t="str">
        <f>VLOOKUP('2019 Tad Y1 G'!I6,'2019 Tad Teams'!$C$3:$D$16,2,FALSE)</f>
        <v>9UMets2019</v>
      </c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</row>
    <row r="4" spans="1:28" x14ac:dyDescent="0.25">
      <c r="A4" s="135" t="str">
        <f>TEXT('2019 Tad Y1 G'!B7,"mm/dd/yyyy")</f>
        <v>04/13/2019</v>
      </c>
      <c r="B4" s="136">
        <f>'2019 Tad Y1 G'!D7</f>
        <v>0.6875</v>
      </c>
      <c r="C4" s="135" t="str">
        <f t="shared" si="0"/>
        <v>04/13/2019</v>
      </c>
      <c r="D4" s="136">
        <f>'2019 Tad Y1 G'!E7</f>
        <v>0.77083333333333337</v>
      </c>
      <c r="E4" s="119" t="str">
        <f>CONCATENATE('2019 Tad Y1 G'!I7," at ",'2019 Tad Y1 G'!G7)</f>
        <v>Nationals at Giants</v>
      </c>
      <c r="F4" s="119"/>
      <c r="G4" s="119" t="str">
        <f>'2019 Tad Y1 G'!J7</f>
        <v>SSAP #3 - East</v>
      </c>
      <c r="H4" s="119"/>
      <c r="I4" s="119"/>
      <c r="J4" s="119"/>
      <c r="K4" s="119" t="s">
        <v>89</v>
      </c>
      <c r="L4" s="119"/>
      <c r="M4" s="119" t="str">
        <f>VLOOKUP('2019 Tad Y1 G'!G7,'2019 Tad Teams'!$C$3:$D$16,2,FALSE)</f>
        <v>9UGiants2019</v>
      </c>
      <c r="N4" s="119"/>
      <c r="O4" s="119">
        <v>1</v>
      </c>
      <c r="P4" s="119" t="str">
        <f>VLOOKUP('2019 Tad Y1 G'!I7,'2019 Tad Teams'!$C$3:$D$16,2,FALSE)</f>
        <v>9UNationals2019</v>
      </c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</row>
    <row r="5" spans="1:28" x14ac:dyDescent="0.25">
      <c r="A5" s="135" t="str">
        <f>TEXT('2019 Tad Y1 G'!B8,"mm/dd/yyyy")</f>
        <v>04/17/2019</v>
      </c>
      <c r="B5" s="136">
        <f>'2019 Tad Y1 G'!D8</f>
        <v>0.70833333333333337</v>
      </c>
      <c r="C5" s="135" t="str">
        <f t="shared" si="0"/>
        <v>04/17/2019</v>
      </c>
      <c r="D5" s="136">
        <f>'2019 Tad Y1 G'!E8</f>
        <v>0.77083333333333337</v>
      </c>
      <c r="E5" s="119" t="str">
        <f>CONCATENATE('2019 Tad Y1 G'!I8," at ",'2019 Tad Y1 G'!G8)</f>
        <v>Mets at Phillies</v>
      </c>
      <c r="F5" s="119"/>
      <c r="G5" s="119" t="str">
        <f>'2019 Tad Y1 G'!J8</f>
        <v>Cent. Oval - SE</v>
      </c>
      <c r="H5" s="119"/>
      <c r="I5" s="119"/>
      <c r="J5" s="119"/>
      <c r="K5" s="119" t="s">
        <v>89</v>
      </c>
      <c r="L5" s="119"/>
      <c r="M5" s="119" t="str">
        <f>VLOOKUP('2019 Tad Y1 G'!G8,'2019 Tad Teams'!$C$3:$D$16,2,FALSE)</f>
        <v>9UPhillies2019</v>
      </c>
      <c r="N5" s="119"/>
      <c r="O5" s="119">
        <v>1</v>
      </c>
      <c r="P5" s="119" t="str">
        <f>VLOOKUP('2019 Tad Y1 G'!I8,'2019 Tad Teams'!$C$3:$D$16,2,FALSE)</f>
        <v>9UMets2019</v>
      </c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</row>
    <row r="6" spans="1:28" x14ac:dyDescent="0.25">
      <c r="A6" s="135" t="str">
        <f>TEXT('2019 Tad Y1 G'!B9,"mm/dd/yyyy")</f>
        <v>04/17/2019</v>
      </c>
      <c r="B6" s="136">
        <f>'2019 Tad Y1 G'!D9</f>
        <v>0.70833333333333337</v>
      </c>
      <c r="C6" s="135" t="str">
        <f t="shared" si="0"/>
        <v>04/17/2019</v>
      </c>
      <c r="D6" s="136">
        <f>'2019 Tad Y1 G'!E9</f>
        <v>0.77083333333333337</v>
      </c>
      <c r="E6" s="119" t="str">
        <f>CONCATENATE('2019 Tad Y1 G'!I9," at ",'2019 Tad Y1 G'!G9)</f>
        <v>Nationals at Pirates</v>
      </c>
      <c r="F6" s="119"/>
      <c r="G6" s="119" t="str">
        <f>'2019 Tad Y1 G'!J9</f>
        <v>Cent. Oval - SW</v>
      </c>
      <c r="H6" s="119"/>
      <c r="I6" s="119"/>
      <c r="J6" s="119"/>
      <c r="K6" s="119" t="s">
        <v>89</v>
      </c>
      <c r="L6" s="119"/>
      <c r="M6" s="119" t="str">
        <f>VLOOKUP('2019 Tad Y1 G'!G9,'2019 Tad Teams'!$C$3:$D$16,2,FALSE)</f>
        <v>9UPirates2019</v>
      </c>
      <c r="N6" s="119"/>
      <c r="O6" s="119">
        <v>1</v>
      </c>
      <c r="P6" s="119" t="str">
        <f>VLOOKUP('2019 Tad Y1 G'!I9,'2019 Tad Teams'!$C$3:$D$16,2,FALSE)</f>
        <v>9UNationals2019</v>
      </c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</row>
    <row r="7" spans="1:28" x14ac:dyDescent="0.25">
      <c r="A7" s="135" t="str">
        <f>TEXT('2019 Tad Y1 G'!B10,"mm/dd/yyyy")</f>
        <v>04/17/2019</v>
      </c>
      <c r="B7" s="136">
        <f>'2019 Tad Y1 G'!D10</f>
        <v>0.70833333333333337</v>
      </c>
      <c r="C7" s="135" t="str">
        <f t="shared" si="0"/>
        <v>04/17/2019</v>
      </c>
      <c r="D7" s="136">
        <f>'2019 Tad Y1 G'!E10</f>
        <v>0.77083333333333337</v>
      </c>
      <c r="E7" s="119" t="str">
        <f>CONCATENATE('2019 Tad Y1 G'!I10," at ",'2019 Tad Y1 G'!G10)</f>
        <v>Giants at Rockies</v>
      </c>
      <c r="F7" s="119"/>
      <c r="G7" s="119" t="str">
        <f>'2019 Tad Y1 G'!J10</f>
        <v>Cent. Oval - NW</v>
      </c>
      <c r="H7" s="119"/>
      <c r="I7" s="119"/>
      <c r="J7" s="119"/>
      <c r="K7" s="119" t="s">
        <v>89</v>
      </c>
      <c r="L7" s="119"/>
      <c r="M7" s="119" t="str">
        <f>VLOOKUP('2019 Tad Y1 G'!G10,'2019 Tad Teams'!$C$3:$D$16,2,FALSE)</f>
        <v>9URockies2019</v>
      </c>
      <c r="N7" s="119"/>
      <c r="O7" s="119">
        <v>1</v>
      </c>
      <c r="P7" s="119" t="str">
        <f>VLOOKUP('2019 Tad Y1 G'!I10,'2019 Tad Teams'!$C$3:$D$16,2,FALSE)</f>
        <v>9UGiants2019</v>
      </c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</row>
    <row r="8" spans="1:28" x14ac:dyDescent="0.25">
      <c r="A8" s="135" t="str">
        <f>TEXT('2019 Tad Y1 G'!B11,"mm/dd/yyyy")</f>
        <v>04/24/2019</v>
      </c>
      <c r="B8" s="136">
        <f>'2019 Tad Y1 G'!D11</f>
        <v>0.70833333333333337</v>
      </c>
      <c r="C8" s="135" t="str">
        <f t="shared" si="0"/>
        <v>04/24/2019</v>
      </c>
      <c r="D8" s="136">
        <f>'2019 Tad Y1 G'!E11</f>
        <v>0.77083333333333337</v>
      </c>
      <c r="E8" s="119" t="str">
        <f>CONCATENATE('2019 Tad Y1 G'!I11," at ",'2019 Tad Y1 G'!G11)</f>
        <v>Pirates at Phillies</v>
      </c>
      <c r="F8" s="119"/>
      <c r="G8" s="119" t="str">
        <f>'2019 Tad Y1 G'!J11</f>
        <v>Cent. Oval - SE</v>
      </c>
      <c r="H8" s="119"/>
      <c r="I8" s="119"/>
      <c r="J8" s="119"/>
      <c r="K8" s="119" t="s">
        <v>89</v>
      </c>
      <c r="L8" s="119"/>
      <c r="M8" s="119" t="str">
        <f>VLOOKUP('2019 Tad Y1 G'!G11,'2019 Tad Teams'!$C$3:$D$16,2,FALSE)</f>
        <v>9UPhillies2019</v>
      </c>
      <c r="N8" s="119"/>
      <c r="O8" s="119">
        <v>1</v>
      </c>
      <c r="P8" s="119" t="str">
        <f>VLOOKUP('2019 Tad Y1 G'!I11,'2019 Tad Teams'!$C$3:$D$16,2,FALSE)</f>
        <v>9UPirates2019</v>
      </c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</row>
    <row r="9" spans="1:28" x14ac:dyDescent="0.25">
      <c r="A9" s="135" t="str">
        <f>TEXT('2019 Tad Y1 G'!B12,"mm/dd/yyyy")</f>
        <v>04/24/2019</v>
      </c>
      <c r="B9" s="136">
        <f>'2019 Tad Y1 G'!D12</f>
        <v>0.70833333333333337</v>
      </c>
      <c r="C9" s="135" t="str">
        <f t="shared" si="0"/>
        <v>04/24/2019</v>
      </c>
      <c r="D9" s="136">
        <f>'2019 Tad Y1 G'!E12</f>
        <v>0.77083333333333337</v>
      </c>
      <c r="E9" s="119" t="str">
        <f>CONCATENATE('2019 Tad Y1 G'!I12," at ",'2019 Tad Y1 G'!G12)</f>
        <v>Mets at Nationals</v>
      </c>
      <c r="F9" s="119"/>
      <c r="G9" s="119" t="str">
        <f>'2019 Tad Y1 G'!J12</f>
        <v>Cent. Oval - SW</v>
      </c>
      <c r="H9" s="119"/>
      <c r="I9" s="119"/>
      <c r="J9" s="119"/>
      <c r="K9" s="119" t="s">
        <v>89</v>
      </c>
      <c r="L9" s="119"/>
      <c r="M9" s="119" t="str">
        <f>VLOOKUP('2019 Tad Y1 G'!G12,'2019 Tad Teams'!$C$3:$D$16,2,FALSE)</f>
        <v>9UNationals2019</v>
      </c>
      <c r="N9" s="119"/>
      <c r="O9" s="119">
        <v>1</v>
      </c>
      <c r="P9" s="119" t="str">
        <f>VLOOKUP('2019 Tad Y1 G'!I12,'2019 Tad Teams'!$C$3:$D$16,2,FALSE)</f>
        <v>9UMets2019</v>
      </c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</row>
    <row r="10" spans="1:28" x14ac:dyDescent="0.25">
      <c r="A10" s="135" t="str">
        <f>TEXT('2019 Tad Y1 G'!B13,"mm/dd/yyyy")</f>
        <v>04/24/2019</v>
      </c>
      <c r="B10" s="136">
        <f>'2019 Tad Y1 G'!D13</f>
        <v>0.70833333333333337</v>
      </c>
      <c r="C10" s="135" t="str">
        <f t="shared" si="0"/>
        <v>04/24/2019</v>
      </c>
      <c r="D10" s="136">
        <f>'2019 Tad Y1 G'!E13</f>
        <v>0.77083333333333337</v>
      </c>
      <c r="E10" s="119" t="str">
        <f>CONCATENATE('2019 Tad Y1 G'!I13," at ",'2019 Tad Y1 G'!G13)</f>
        <v>Giants at Rockies</v>
      </c>
      <c r="F10" s="119"/>
      <c r="G10" s="119" t="str">
        <f>'2019 Tad Y1 G'!J13</f>
        <v>Cent. Oval - NW</v>
      </c>
      <c r="H10" s="119"/>
      <c r="I10" s="119"/>
      <c r="J10" s="119"/>
      <c r="K10" s="119" t="s">
        <v>89</v>
      </c>
      <c r="L10" s="119"/>
      <c r="M10" s="119" t="str">
        <f>VLOOKUP('2019 Tad Y1 G'!G13,'2019 Tad Teams'!$C$3:$D$16,2,FALSE)</f>
        <v>9URockies2019</v>
      </c>
      <c r="N10" s="119"/>
      <c r="O10" s="119">
        <v>1</v>
      </c>
      <c r="P10" s="119" t="str">
        <f>VLOOKUP('2019 Tad Y1 G'!I13,'2019 Tad Teams'!$C$3:$D$16,2,FALSE)</f>
        <v>9UGiants2019</v>
      </c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</row>
    <row r="11" spans="1:28" x14ac:dyDescent="0.25">
      <c r="A11" s="135" t="str">
        <f>TEXT('2019 Tad Y1 G'!B14,"mm/dd/yyyy")</f>
        <v>04/27/2019</v>
      </c>
      <c r="B11" s="136">
        <f>'2019 Tad Y1 G'!D14</f>
        <v>0.60416666666666663</v>
      </c>
      <c r="C11" s="135" t="str">
        <f t="shared" si="0"/>
        <v>04/27/2019</v>
      </c>
      <c r="D11" s="136">
        <f>'2019 Tad Y1 G'!E14</f>
        <v>0.6875</v>
      </c>
      <c r="E11" s="119" t="str">
        <f>CONCATENATE('2019 Tad Y1 G'!I14," at ",'2019 Tad Y1 G'!G14)</f>
        <v>Rockies at Mets</v>
      </c>
      <c r="F11" s="119"/>
      <c r="G11" s="119" t="str">
        <f>'2019 Tad Y1 G'!J14</f>
        <v>SSAP #3 - East</v>
      </c>
      <c r="H11" s="119"/>
      <c r="I11" s="119"/>
      <c r="J11" s="119"/>
      <c r="K11" s="119" t="s">
        <v>89</v>
      </c>
      <c r="L11" s="119"/>
      <c r="M11" s="119" t="str">
        <f>VLOOKUP('2019 Tad Y1 G'!G14,'2019 Tad Teams'!$C$3:$D$16,2,FALSE)</f>
        <v>9UMets2019</v>
      </c>
      <c r="N11" s="119"/>
      <c r="O11" s="119">
        <v>1</v>
      </c>
      <c r="P11" s="119" t="str">
        <f>VLOOKUP('2019 Tad Y1 G'!I14,'2019 Tad Teams'!$C$3:$D$16,2,FALSE)</f>
        <v>9URockies2019</v>
      </c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</row>
    <row r="12" spans="1:28" x14ac:dyDescent="0.25">
      <c r="A12" s="135" t="str">
        <f>TEXT('2019 Tad Y1 G'!B15,"mm/dd/yyyy")</f>
        <v>04/27/2019</v>
      </c>
      <c r="B12" s="136">
        <f>'2019 Tad Y1 G'!D15</f>
        <v>0.60416666666666663</v>
      </c>
      <c r="C12" s="135" t="str">
        <f t="shared" si="0"/>
        <v>04/27/2019</v>
      </c>
      <c r="D12" s="136">
        <f>'2019 Tad Y1 G'!E15</f>
        <v>0.6875</v>
      </c>
      <c r="E12" s="119" t="str">
        <f>CONCATENATE('2019 Tad Y1 G'!I15," at ",'2019 Tad Y1 G'!G15)</f>
        <v>Phillies at Nationals</v>
      </c>
      <c r="F12" s="119"/>
      <c r="G12" s="119" t="str">
        <f>'2019 Tad Y1 G'!J15</f>
        <v>SSAP #3 - West</v>
      </c>
      <c r="H12" s="119"/>
      <c r="I12" s="119"/>
      <c r="J12" s="119"/>
      <c r="K12" s="119" t="s">
        <v>89</v>
      </c>
      <c r="L12" s="119"/>
      <c r="M12" s="119" t="str">
        <f>VLOOKUP('2019 Tad Y1 G'!G15,'2019 Tad Teams'!$C$3:$D$16,2,FALSE)</f>
        <v>9UNationals2019</v>
      </c>
      <c r="N12" s="119"/>
      <c r="O12" s="119">
        <v>1</v>
      </c>
      <c r="P12" s="119" t="str">
        <f>VLOOKUP('2019 Tad Y1 G'!I15,'2019 Tad Teams'!$C$3:$D$16,2,FALSE)</f>
        <v>9UPhillies2019</v>
      </c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</row>
    <row r="13" spans="1:28" x14ac:dyDescent="0.25">
      <c r="A13" s="135" t="str">
        <f>TEXT('2019 Tad Y1 G'!B16,"mm/dd/yyyy")</f>
        <v>04/27/2019</v>
      </c>
      <c r="B13" s="136">
        <f>'2019 Tad Y1 G'!D16</f>
        <v>0.6875</v>
      </c>
      <c r="C13" s="135" t="str">
        <f t="shared" si="0"/>
        <v>04/27/2019</v>
      </c>
      <c r="D13" s="136">
        <f>'2019 Tad Y1 G'!E16</f>
        <v>0.77083333333333337</v>
      </c>
      <c r="E13" s="119" t="str">
        <f>CONCATENATE('2019 Tad Y1 G'!I16," at ",'2019 Tad Y1 G'!G16)</f>
        <v>Pirates at Giants</v>
      </c>
      <c r="F13" s="119"/>
      <c r="G13" s="119" t="str">
        <f>'2019 Tad Y1 G'!J16</f>
        <v>SSAP #3 - East</v>
      </c>
      <c r="H13" s="119"/>
      <c r="I13" s="119"/>
      <c r="J13" s="119"/>
      <c r="K13" s="119" t="s">
        <v>89</v>
      </c>
      <c r="L13" s="119"/>
      <c r="M13" s="119" t="str">
        <f>VLOOKUP('2019 Tad Y1 G'!G16,'2019 Tad Teams'!$C$3:$D$16,2,FALSE)</f>
        <v>9UGiants2019</v>
      </c>
      <c r="N13" s="119"/>
      <c r="O13" s="119">
        <v>1</v>
      </c>
      <c r="P13" s="119" t="str">
        <f>VLOOKUP('2019 Tad Y1 G'!I16,'2019 Tad Teams'!$C$3:$D$16,2,FALSE)</f>
        <v>9UPirates2019</v>
      </c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</row>
    <row r="14" spans="1:28" x14ac:dyDescent="0.25">
      <c r="A14" s="135" t="str">
        <f>TEXT('2019 Tad Y1 G'!B17,"mm/dd/yyyy")</f>
        <v>05/01/2019</v>
      </c>
      <c r="B14" s="136">
        <f>'2019 Tad Y1 G'!D17</f>
        <v>0.70833333333333337</v>
      </c>
      <c r="C14" s="135" t="str">
        <f t="shared" si="0"/>
        <v>05/01/2019</v>
      </c>
      <c r="D14" s="136">
        <f>'2019 Tad Y1 G'!E17</f>
        <v>0.77083333333333337</v>
      </c>
      <c r="E14" s="119" t="str">
        <f>CONCATENATE('2019 Tad Y1 G'!I17," at ",'2019 Tad Y1 G'!G17)</f>
        <v>Rockies at Pirates</v>
      </c>
      <c r="F14" s="119"/>
      <c r="G14" s="119" t="str">
        <f>'2019 Tad Y1 G'!J17</f>
        <v>Cent. Oval - SE</v>
      </c>
      <c r="H14" s="119"/>
      <c r="I14" s="119"/>
      <c r="J14" s="119"/>
      <c r="K14" s="119" t="s">
        <v>89</v>
      </c>
      <c r="L14" s="119"/>
      <c r="M14" s="119" t="str">
        <f>VLOOKUP('2019 Tad Y1 G'!G17,'2019 Tad Teams'!$C$3:$D$16,2,FALSE)</f>
        <v>9UPirates2019</v>
      </c>
      <c r="N14" s="119"/>
      <c r="O14" s="119">
        <v>1</v>
      </c>
      <c r="P14" s="119" t="str">
        <f>VLOOKUP('2019 Tad Y1 G'!I17,'2019 Tad Teams'!$C$3:$D$16,2,FALSE)</f>
        <v>9URockies2019</v>
      </c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</row>
    <row r="15" spans="1:28" x14ac:dyDescent="0.25">
      <c r="A15" s="135" t="str">
        <f>TEXT('2019 Tad Y1 G'!B18,"mm/dd/yyyy")</f>
        <v>05/01/2019</v>
      </c>
      <c r="B15" s="136">
        <f>'2019 Tad Y1 G'!D18</f>
        <v>0.70833333333333337</v>
      </c>
      <c r="C15" s="135" t="str">
        <f t="shared" si="0"/>
        <v>05/01/2019</v>
      </c>
      <c r="D15" s="136">
        <f>'2019 Tad Y1 G'!E18</f>
        <v>0.77083333333333337</v>
      </c>
      <c r="E15" s="119" t="str">
        <f>CONCATENATE('2019 Tad Y1 G'!I18," at ",'2019 Tad Y1 G'!G18)</f>
        <v>Giants at Phillies</v>
      </c>
      <c r="F15" s="119"/>
      <c r="G15" s="119" t="str">
        <f>'2019 Tad Y1 G'!J18</f>
        <v>Cent. Oval - SW</v>
      </c>
      <c r="H15" s="119"/>
      <c r="I15" s="119"/>
      <c r="J15" s="119"/>
      <c r="K15" s="119" t="s">
        <v>89</v>
      </c>
      <c r="L15" s="119"/>
      <c r="M15" s="119" t="str">
        <f>VLOOKUP('2019 Tad Y1 G'!G18,'2019 Tad Teams'!$C$3:$D$16,2,FALSE)</f>
        <v>9UPhillies2019</v>
      </c>
      <c r="N15" s="119"/>
      <c r="O15" s="119">
        <v>1</v>
      </c>
      <c r="P15" s="119" t="str">
        <f>VLOOKUP('2019 Tad Y1 G'!I18,'2019 Tad Teams'!$C$3:$D$16,2,FALSE)</f>
        <v>9UGiants2019</v>
      </c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</row>
    <row r="16" spans="1:28" x14ac:dyDescent="0.25">
      <c r="A16" s="135" t="str">
        <f>TEXT('2019 Tad Y1 G'!B19,"mm/dd/yyyy")</f>
        <v>05/01/2019</v>
      </c>
      <c r="B16" s="136">
        <f>'2019 Tad Y1 G'!D19</f>
        <v>0.70833333333333337</v>
      </c>
      <c r="C16" s="135" t="str">
        <f t="shared" si="0"/>
        <v>05/01/2019</v>
      </c>
      <c r="D16" s="136">
        <f>'2019 Tad Y1 G'!E19</f>
        <v>0.77083333333333337</v>
      </c>
      <c r="E16" s="119" t="str">
        <f>CONCATENATE('2019 Tad Y1 G'!I19," at ",'2019 Tad Y1 G'!G19)</f>
        <v>Nationals at Mets</v>
      </c>
      <c r="F16" s="119"/>
      <c r="G16" s="119" t="str">
        <f>'2019 Tad Y1 G'!J19</f>
        <v>Cent. Oval - NW</v>
      </c>
      <c r="H16" s="119"/>
      <c r="I16" s="119"/>
      <c r="J16" s="119"/>
      <c r="K16" s="119" t="s">
        <v>89</v>
      </c>
      <c r="L16" s="119"/>
      <c r="M16" s="119" t="str">
        <f>VLOOKUP('2019 Tad Y1 G'!G19,'2019 Tad Teams'!$C$3:$D$16,2,FALSE)</f>
        <v>9UMets2019</v>
      </c>
      <c r="N16" s="119"/>
      <c r="O16" s="119">
        <v>1</v>
      </c>
      <c r="P16" s="119" t="str">
        <f>VLOOKUP('2019 Tad Y1 G'!I19,'2019 Tad Teams'!$C$3:$D$16,2,FALSE)</f>
        <v>9UNationals2019</v>
      </c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</row>
    <row r="17" spans="1:28" x14ac:dyDescent="0.25">
      <c r="A17" s="135" t="str">
        <f>TEXT('2019 Tad Y1 G'!B20,"mm/dd/yyyy")</f>
        <v>05/04/2019</v>
      </c>
      <c r="B17" s="136">
        <f>'2019 Tad Y1 G'!D20</f>
        <v>0.60416666666666663</v>
      </c>
      <c r="C17" s="135" t="str">
        <f t="shared" si="0"/>
        <v>05/04/2019</v>
      </c>
      <c r="D17" s="136">
        <f>'2019 Tad Y1 G'!E20</f>
        <v>0.6875</v>
      </c>
      <c r="E17" s="119" t="str">
        <f>CONCATENATE('2019 Tad Y1 G'!I20," at ",'2019 Tad Y1 G'!G20)</f>
        <v>Rockies at Nationals</v>
      </c>
      <c r="F17" s="119"/>
      <c r="G17" s="119" t="str">
        <f>'2019 Tad Y1 G'!J20</f>
        <v>SSAP #3 - East</v>
      </c>
      <c r="H17" s="119"/>
      <c r="I17" s="119"/>
      <c r="J17" s="119"/>
      <c r="K17" s="119" t="s">
        <v>89</v>
      </c>
      <c r="L17" s="119"/>
      <c r="M17" s="119" t="str">
        <f>VLOOKUP('2019 Tad Y1 G'!G20,'2019 Tad Teams'!$C$3:$D$16,2,FALSE)</f>
        <v>9UNationals2019</v>
      </c>
      <c r="N17" s="119"/>
      <c r="O17" s="119">
        <v>1</v>
      </c>
      <c r="P17" s="119" t="str">
        <f>VLOOKUP('2019 Tad Y1 G'!I20,'2019 Tad Teams'!$C$3:$D$16,2,FALSE)</f>
        <v>9URockies2019</v>
      </c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</row>
    <row r="18" spans="1:28" x14ac:dyDescent="0.25">
      <c r="A18" s="135" t="str">
        <f>TEXT('2019 Tad Y1 G'!B21,"mm/dd/yyyy")</f>
        <v>05/04/2019</v>
      </c>
      <c r="B18" s="136">
        <f>'2019 Tad Y1 G'!D21</f>
        <v>0.60416666666666663</v>
      </c>
      <c r="C18" s="135" t="str">
        <f t="shared" si="0"/>
        <v>05/04/2019</v>
      </c>
      <c r="D18" s="136">
        <f>'2019 Tad Y1 G'!E21</f>
        <v>0.6875</v>
      </c>
      <c r="E18" s="119" t="str">
        <f>CONCATENATE('2019 Tad Y1 G'!I21," at ",'2019 Tad Y1 G'!G21)</f>
        <v>Mets at Giants</v>
      </c>
      <c r="F18" s="119"/>
      <c r="G18" s="119" t="str">
        <f>'2019 Tad Y1 G'!J21</f>
        <v>SSAP #3 - West</v>
      </c>
      <c r="H18" s="119"/>
      <c r="I18" s="119"/>
      <c r="J18" s="119"/>
      <c r="K18" s="119" t="s">
        <v>89</v>
      </c>
      <c r="L18" s="119"/>
      <c r="M18" s="119" t="str">
        <f>VLOOKUP('2019 Tad Y1 G'!G21,'2019 Tad Teams'!$C$3:$D$16,2,FALSE)</f>
        <v>9UGiants2019</v>
      </c>
      <c r="N18" s="119"/>
      <c r="O18" s="119">
        <v>1</v>
      </c>
      <c r="P18" s="119" t="str">
        <f>VLOOKUP('2019 Tad Y1 G'!I21,'2019 Tad Teams'!$C$3:$D$16,2,FALSE)</f>
        <v>9UMets2019</v>
      </c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</row>
    <row r="19" spans="1:28" x14ac:dyDescent="0.25">
      <c r="A19" s="135" t="str">
        <f>TEXT('2019 Tad Y1 G'!B22,"mm/dd/yyyy")</f>
        <v>05/04/2019</v>
      </c>
      <c r="B19" s="136">
        <f>'2019 Tad Y1 G'!D22</f>
        <v>0.6875</v>
      </c>
      <c r="C19" s="135" t="str">
        <f t="shared" si="0"/>
        <v>05/04/2019</v>
      </c>
      <c r="D19" s="136">
        <f>'2019 Tad Y1 G'!E22</f>
        <v>0.77083333333333337</v>
      </c>
      <c r="E19" s="119" t="str">
        <f>CONCATENATE('2019 Tad Y1 G'!I22," at ",'2019 Tad Y1 G'!G22)</f>
        <v>Pirates at Phillies</v>
      </c>
      <c r="F19" s="119"/>
      <c r="G19" s="119" t="str">
        <f>'2019 Tad Y1 G'!J22</f>
        <v>SSAP #3 - East</v>
      </c>
      <c r="H19" s="119"/>
      <c r="I19" s="119"/>
      <c r="J19" s="119"/>
      <c r="K19" s="119" t="s">
        <v>89</v>
      </c>
      <c r="L19" s="119"/>
      <c r="M19" s="119" t="str">
        <f>VLOOKUP('2019 Tad Y1 G'!G22,'2019 Tad Teams'!$C$3:$D$16,2,FALSE)</f>
        <v>9UPhillies2019</v>
      </c>
      <c r="N19" s="119"/>
      <c r="O19" s="119">
        <v>1</v>
      </c>
      <c r="P19" s="119" t="str">
        <f>VLOOKUP('2019 Tad Y1 G'!I22,'2019 Tad Teams'!$C$3:$D$16,2,FALSE)</f>
        <v>9UPirates2019</v>
      </c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</row>
    <row r="20" spans="1:28" x14ac:dyDescent="0.25">
      <c r="A20" s="135" t="str">
        <f>TEXT('2019 Tad Y1 G'!B23,"mm/dd/yyyy")</f>
        <v>05/08/2019</v>
      </c>
      <c r="B20" s="136">
        <f>'2019 Tad Y1 G'!D23</f>
        <v>0.70833333333333337</v>
      </c>
      <c r="C20" s="135" t="str">
        <f t="shared" si="0"/>
        <v>05/08/2019</v>
      </c>
      <c r="D20" s="136">
        <f>'2019 Tad Y1 G'!E23</f>
        <v>0.77083333333333337</v>
      </c>
      <c r="E20" s="119" t="str">
        <f>CONCATENATE('2019 Tad Y1 G'!I23," at ",'2019 Tad Y1 G'!G23)</f>
        <v>Giants at Phillies</v>
      </c>
      <c r="F20" s="119"/>
      <c r="G20" s="119" t="str">
        <f>'2019 Tad Y1 G'!J23</f>
        <v>Cent. Oval - SE</v>
      </c>
      <c r="H20" s="119"/>
      <c r="I20" s="119"/>
      <c r="J20" s="119"/>
      <c r="K20" s="119" t="s">
        <v>89</v>
      </c>
      <c r="L20" s="119"/>
      <c r="M20" s="119" t="str">
        <f>VLOOKUP('2019 Tad Y1 G'!G23,'2019 Tad Teams'!$C$3:$D$16,2,FALSE)</f>
        <v>9UPhillies2019</v>
      </c>
      <c r="N20" s="119"/>
      <c r="O20" s="119">
        <v>1</v>
      </c>
      <c r="P20" s="119" t="str">
        <f>VLOOKUP('2019 Tad Y1 G'!I23,'2019 Tad Teams'!$C$3:$D$16,2,FALSE)</f>
        <v>9UGiants2019</v>
      </c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</row>
    <row r="21" spans="1:28" x14ac:dyDescent="0.25">
      <c r="A21" s="135" t="str">
        <f>TEXT('2019 Tad Y1 G'!B24,"mm/dd/yyyy")</f>
        <v>05/08/2019</v>
      </c>
      <c r="B21" s="136">
        <f>'2019 Tad Y1 G'!D24</f>
        <v>0.70833333333333337</v>
      </c>
      <c r="C21" s="135" t="str">
        <f t="shared" si="0"/>
        <v>05/08/2019</v>
      </c>
      <c r="D21" s="136">
        <f>'2019 Tad Y1 G'!E24</f>
        <v>0.77083333333333337</v>
      </c>
      <c r="E21" s="119" t="str">
        <f>CONCATENATE('2019 Tad Y1 G'!I24," at ",'2019 Tad Y1 G'!G24)</f>
        <v>Mets at Pirates</v>
      </c>
      <c r="F21" s="119"/>
      <c r="G21" s="119" t="str">
        <f>'2019 Tad Y1 G'!J24</f>
        <v>Cent. Oval - SW</v>
      </c>
      <c r="H21" s="119"/>
      <c r="I21" s="119"/>
      <c r="J21" s="119"/>
      <c r="K21" s="119" t="s">
        <v>89</v>
      </c>
      <c r="L21" s="119"/>
      <c r="M21" s="119" t="str">
        <f>VLOOKUP('2019 Tad Y1 G'!G24,'2019 Tad Teams'!$C$3:$D$16,2,FALSE)</f>
        <v>9UPirates2019</v>
      </c>
      <c r="N21" s="119"/>
      <c r="O21" s="119">
        <v>1</v>
      </c>
      <c r="P21" s="119" t="str">
        <f>VLOOKUP('2019 Tad Y1 G'!I24,'2019 Tad Teams'!$C$3:$D$16,2,FALSE)</f>
        <v>9UMets2019</v>
      </c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</row>
    <row r="22" spans="1:28" x14ac:dyDescent="0.25">
      <c r="A22" s="135" t="str">
        <f>TEXT('2019 Tad Y1 G'!B25,"mm/dd/yyyy")</f>
        <v>05/08/2019</v>
      </c>
      <c r="B22" s="136">
        <f>'2019 Tad Y1 G'!D25</f>
        <v>0.70833333333333337</v>
      </c>
      <c r="C22" s="135" t="str">
        <f t="shared" si="0"/>
        <v>05/08/2019</v>
      </c>
      <c r="D22" s="136">
        <f>'2019 Tad Y1 G'!E25</f>
        <v>0.77083333333333337</v>
      </c>
      <c r="E22" s="119" t="str">
        <f>CONCATENATE('2019 Tad Y1 G'!I25," at ",'2019 Tad Y1 G'!G25)</f>
        <v>Nationals at Rockies</v>
      </c>
      <c r="F22" s="119"/>
      <c r="G22" s="119" t="str">
        <f>'2019 Tad Y1 G'!J25</f>
        <v>Cent. Oval - NW</v>
      </c>
      <c r="H22" s="119"/>
      <c r="I22" s="119"/>
      <c r="J22" s="119"/>
      <c r="K22" s="119" t="s">
        <v>89</v>
      </c>
      <c r="L22" s="119"/>
      <c r="M22" s="119" t="str">
        <f>VLOOKUP('2019 Tad Y1 G'!G25,'2019 Tad Teams'!$C$3:$D$16,2,FALSE)</f>
        <v>9URockies2019</v>
      </c>
      <c r="N22" s="119"/>
      <c r="O22" s="119">
        <v>1</v>
      </c>
      <c r="P22" s="119" t="str">
        <f>VLOOKUP('2019 Tad Y1 G'!I25,'2019 Tad Teams'!$C$3:$D$16,2,FALSE)</f>
        <v>9UNationals2019</v>
      </c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</row>
    <row r="23" spans="1:28" x14ac:dyDescent="0.25">
      <c r="A23" s="135" t="str">
        <f>TEXT('2019 Tad Y1 G'!B26,"mm/dd/yyyy")</f>
        <v>05/11/2019</v>
      </c>
      <c r="B23" s="136">
        <f>'2019 Tad Y1 G'!D26</f>
        <v>0.60416666666666663</v>
      </c>
      <c r="C23" s="135" t="str">
        <f t="shared" si="0"/>
        <v>05/11/2019</v>
      </c>
      <c r="D23" s="136">
        <f>'2019 Tad Y1 G'!E26</f>
        <v>0.66666666666666663</v>
      </c>
      <c r="E23" s="119" t="str">
        <f>CONCATENATE('2019 Tad Y1 G'!I26," at ",'2019 Tad Y1 G'!G26)</f>
        <v>Rockies at Nationals</v>
      </c>
      <c r="F23" s="119"/>
      <c r="G23" s="119" t="str">
        <f>'2019 Tad Y1 G'!J26</f>
        <v>SSAP #3 - East</v>
      </c>
      <c r="H23" s="119"/>
      <c r="I23" s="119"/>
      <c r="J23" s="119"/>
      <c r="K23" s="119" t="s">
        <v>89</v>
      </c>
      <c r="L23" s="119"/>
      <c r="M23" s="119" t="str">
        <f>VLOOKUP('2019 Tad Y1 G'!G26,'2019 Tad Teams'!$C$3:$D$16,2,FALSE)</f>
        <v>9UNationals2019</v>
      </c>
      <c r="N23" s="119"/>
      <c r="O23" s="119">
        <v>1</v>
      </c>
      <c r="P23" s="119" t="str">
        <f>VLOOKUP('2019 Tad Y1 G'!I26,'2019 Tad Teams'!$C$3:$D$16,2,FALSE)</f>
        <v>9URockies2019</v>
      </c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</row>
    <row r="24" spans="1:28" x14ac:dyDescent="0.25">
      <c r="A24" s="135" t="str">
        <f>TEXT('2019 Tad Y1 G'!B27,"mm/dd/yyyy")</f>
        <v>05/11/2019</v>
      </c>
      <c r="B24" s="136">
        <f>'2019 Tad Y1 G'!D27</f>
        <v>0.60416666666666663</v>
      </c>
      <c r="C24" s="135" t="str">
        <f t="shared" si="0"/>
        <v>05/11/2019</v>
      </c>
      <c r="D24" s="136">
        <f>'2019 Tad Y1 G'!E27</f>
        <v>0.66666666666666663</v>
      </c>
      <c r="E24" s="119" t="str">
        <f>CONCATENATE('2019 Tad Y1 G'!I27," at ",'2019 Tad Y1 G'!G27)</f>
        <v>Phillies at Mets</v>
      </c>
      <c r="F24" s="119"/>
      <c r="G24" s="119" t="str">
        <f>'2019 Tad Y1 G'!J27</f>
        <v>SSAP #3 - West</v>
      </c>
      <c r="H24" s="119"/>
      <c r="I24" s="119"/>
      <c r="J24" s="119"/>
      <c r="K24" s="119" t="s">
        <v>89</v>
      </c>
      <c r="L24" s="119"/>
      <c r="M24" s="119" t="str">
        <f>VLOOKUP('2019 Tad Y1 G'!G27,'2019 Tad Teams'!$C$3:$D$16,2,FALSE)</f>
        <v>9UMets2019</v>
      </c>
      <c r="N24" s="119"/>
      <c r="O24" s="119">
        <v>1</v>
      </c>
      <c r="P24" s="119" t="str">
        <f>VLOOKUP('2019 Tad Y1 G'!I27,'2019 Tad Teams'!$C$3:$D$16,2,FALSE)</f>
        <v>9UPhillies2019</v>
      </c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</row>
    <row r="25" spans="1:28" x14ac:dyDescent="0.25">
      <c r="A25" s="135" t="str">
        <f>TEXT('2019 Tad Y1 G'!B28,"mm/dd/yyyy")</f>
        <v>05/11/2019</v>
      </c>
      <c r="B25" s="136">
        <f>'2019 Tad Y1 G'!D28</f>
        <v>0.6875</v>
      </c>
      <c r="C25" s="135" t="str">
        <f t="shared" si="0"/>
        <v>05/11/2019</v>
      </c>
      <c r="D25" s="136">
        <f>'2019 Tad Y1 G'!E28</f>
        <v>0.75</v>
      </c>
      <c r="E25" s="119" t="str">
        <f>CONCATENATE('2019 Tad Y1 G'!I28," at ",'2019 Tad Y1 G'!G28)</f>
        <v>Pirates at Giants</v>
      </c>
      <c r="F25" s="119"/>
      <c r="G25" s="119" t="str">
        <f>'2019 Tad Y1 G'!J28</f>
        <v>SSAP #3 - East</v>
      </c>
      <c r="H25" s="119"/>
      <c r="I25" s="119"/>
      <c r="J25" s="119"/>
      <c r="K25" s="119" t="s">
        <v>89</v>
      </c>
      <c r="L25" s="119"/>
      <c r="M25" s="119" t="str">
        <f>VLOOKUP('2019 Tad Y1 G'!G28,'2019 Tad Teams'!$C$3:$D$16,2,FALSE)</f>
        <v>9UGiants2019</v>
      </c>
      <c r="N25" s="119"/>
      <c r="O25" s="119">
        <v>1</v>
      </c>
      <c r="P25" s="119" t="str">
        <f>VLOOKUP('2019 Tad Y1 G'!I28,'2019 Tad Teams'!$C$3:$D$16,2,FALSE)</f>
        <v>9UPirates2019</v>
      </c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</row>
    <row r="26" spans="1:28" x14ac:dyDescent="0.25">
      <c r="A26" s="135" t="str">
        <f>TEXT('2019 Tad Y1 G'!B29,"mm/dd/yyyy")</f>
        <v>05/15/2019</v>
      </c>
      <c r="B26" s="136">
        <f>'2019 Tad Y1 G'!D29</f>
        <v>0.70833333333333337</v>
      </c>
      <c r="C26" s="135" t="str">
        <f t="shared" si="0"/>
        <v>05/15/2019</v>
      </c>
      <c r="D26" s="136">
        <f>'2019 Tad Y1 G'!E29</f>
        <v>0.77083333333333337</v>
      </c>
      <c r="E26" s="119" t="str">
        <f>CONCATENATE('2019 Tad Y1 G'!I29," at ",'2019 Tad Y1 G'!G29)</f>
        <v>Pirates at Phillies</v>
      </c>
      <c r="F26" s="119"/>
      <c r="G26" s="119" t="str">
        <f>'2019 Tad Y1 G'!J29</f>
        <v>Cent. Oval - SE</v>
      </c>
      <c r="H26" s="119"/>
      <c r="I26" s="119"/>
      <c r="J26" s="119"/>
      <c r="K26" s="119" t="s">
        <v>89</v>
      </c>
      <c r="L26" s="119"/>
      <c r="M26" s="119" t="str">
        <f>VLOOKUP('2019 Tad Y1 G'!G29,'2019 Tad Teams'!$C$3:$D$16,2,FALSE)</f>
        <v>9UPhillies2019</v>
      </c>
      <c r="N26" s="119"/>
      <c r="O26" s="119">
        <v>1</v>
      </c>
      <c r="P26" s="119" t="str">
        <f>VLOOKUP('2019 Tad Y1 G'!I29,'2019 Tad Teams'!$C$3:$D$16,2,FALSE)</f>
        <v>9UPirates2019</v>
      </c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</row>
    <row r="27" spans="1:28" x14ac:dyDescent="0.25">
      <c r="A27" s="135" t="str">
        <f>TEXT('2019 Tad Y1 G'!B30,"mm/dd/yyyy")</f>
        <v>05/15/2019</v>
      </c>
      <c r="B27" s="136">
        <f>'2019 Tad Y1 G'!D30</f>
        <v>0.70833333333333337</v>
      </c>
      <c r="C27" s="135" t="str">
        <f t="shared" si="0"/>
        <v>05/15/2019</v>
      </c>
      <c r="D27" s="136">
        <f>'2019 Tad Y1 G'!E30</f>
        <v>0.77083333333333337</v>
      </c>
      <c r="E27" s="119" t="str">
        <f>CONCATENATE('2019 Tad Y1 G'!I30," at ",'2019 Tad Y1 G'!G30)</f>
        <v>Giants at Nationals</v>
      </c>
      <c r="F27" s="119"/>
      <c r="G27" s="119" t="str">
        <f>'2019 Tad Y1 G'!J30</f>
        <v>Cent. Oval - SW</v>
      </c>
      <c r="H27" s="119"/>
      <c r="I27" s="119"/>
      <c r="J27" s="119"/>
      <c r="K27" s="119" t="s">
        <v>89</v>
      </c>
      <c r="L27" s="119"/>
      <c r="M27" s="119" t="str">
        <f>VLOOKUP('2019 Tad Y1 G'!G30,'2019 Tad Teams'!$C$3:$D$16,2,FALSE)</f>
        <v>9UNationals2019</v>
      </c>
      <c r="N27" s="119"/>
      <c r="O27" s="119">
        <v>1</v>
      </c>
      <c r="P27" s="119" t="str">
        <f>VLOOKUP('2019 Tad Y1 G'!I30,'2019 Tad Teams'!$C$3:$D$16,2,FALSE)</f>
        <v>9UGiants2019</v>
      </c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</row>
    <row r="28" spans="1:28" x14ac:dyDescent="0.25">
      <c r="A28" s="135" t="str">
        <f>TEXT('2019 Tad Y1 G'!B31,"mm/dd/yyyy")</f>
        <v>05/15/2019</v>
      </c>
      <c r="B28" s="136">
        <f>'2019 Tad Y1 G'!D31</f>
        <v>0.70833333333333337</v>
      </c>
      <c r="C28" s="135" t="str">
        <f t="shared" si="0"/>
        <v>05/15/2019</v>
      </c>
      <c r="D28" s="136">
        <f>'2019 Tad Y1 G'!E31</f>
        <v>0.77083333333333337</v>
      </c>
      <c r="E28" s="119" t="str">
        <f>CONCATENATE('2019 Tad Y1 G'!I31," at ",'2019 Tad Y1 G'!G31)</f>
        <v>Mets at Rockies</v>
      </c>
      <c r="F28" s="119"/>
      <c r="G28" s="119" t="str">
        <f>'2019 Tad Y1 G'!J31</f>
        <v>Cent. Oval - NW</v>
      </c>
      <c r="H28" s="119"/>
      <c r="I28" s="119"/>
      <c r="J28" s="119"/>
      <c r="K28" s="119" t="s">
        <v>89</v>
      </c>
      <c r="L28" s="119"/>
      <c r="M28" s="119" t="str">
        <f>VLOOKUP('2019 Tad Y1 G'!G31,'2019 Tad Teams'!$C$3:$D$16,2,FALSE)</f>
        <v>9URockies2019</v>
      </c>
      <c r="N28" s="119"/>
      <c r="O28" s="119">
        <v>1</v>
      </c>
      <c r="P28" s="119" t="str">
        <f>VLOOKUP('2019 Tad Y1 G'!I31,'2019 Tad Teams'!$C$3:$D$16,2,FALSE)</f>
        <v>9UMets2019</v>
      </c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</row>
    <row r="29" spans="1:28" x14ac:dyDescent="0.25">
      <c r="A29" s="135" t="str">
        <f>TEXT('2019 Tad Y1 G'!B32,"mm/dd/yyyy")</f>
        <v>05/22/2019</v>
      </c>
      <c r="B29" s="136">
        <f>'2019 Tad Y1 G'!D32</f>
        <v>0.70833333333333337</v>
      </c>
      <c r="C29" s="135" t="str">
        <f t="shared" si="0"/>
        <v>05/22/2019</v>
      </c>
      <c r="D29" s="136">
        <f>'2019 Tad Y1 G'!E32</f>
        <v>0.77083333333333337</v>
      </c>
      <c r="E29" s="119" t="str">
        <f>CONCATENATE('2019 Tad Y1 G'!I32," at ",'2019 Tad Y1 G'!G32)</f>
        <v>Pirates at Nationals</v>
      </c>
      <c r="F29" s="119"/>
      <c r="G29" s="119" t="str">
        <f>'2019 Tad Y1 G'!J32</f>
        <v>Cent. Oval - SE</v>
      </c>
      <c r="H29" s="119"/>
      <c r="I29" s="119"/>
      <c r="J29" s="119"/>
      <c r="K29" s="119" t="s">
        <v>89</v>
      </c>
      <c r="L29" s="119"/>
      <c r="M29" s="119" t="str">
        <f>VLOOKUP('2019 Tad Y1 G'!G32,'2019 Tad Teams'!$C$3:$D$16,2,FALSE)</f>
        <v>9UNationals2019</v>
      </c>
      <c r="N29" s="119"/>
      <c r="O29" s="119">
        <v>1</v>
      </c>
      <c r="P29" s="119" t="str">
        <f>VLOOKUP('2019 Tad Y1 G'!I32,'2019 Tad Teams'!$C$3:$D$16,2,FALSE)</f>
        <v>9UPirates2019</v>
      </c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</row>
    <row r="30" spans="1:28" x14ac:dyDescent="0.25">
      <c r="A30" s="135" t="str">
        <f>TEXT('2019 Tad Y1 G'!B33,"mm/dd/yyyy")</f>
        <v>05/22/2019</v>
      </c>
      <c r="B30" s="136">
        <f>'2019 Tad Y1 G'!D33</f>
        <v>0.70833333333333337</v>
      </c>
      <c r="C30" s="135" t="str">
        <f t="shared" si="0"/>
        <v>05/22/2019</v>
      </c>
      <c r="D30" s="136">
        <f>'2019 Tad Y1 G'!E33</f>
        <v>0.77083333333333337</v>
      </c>
      <c r="E30" s="119" t="str">
        <f>CONCATENATE('2019 Tad Y1 G'!I33," at ",'2019 Tad Y1 G'!G33)</f>
        <v>Phillies at Rockies</v>
      </c>
      <c r="F30" s="119"/>
      <c r="G30" s="119" t="str">
        <f>'2019 Tad Y1 G'!J33</f>
        <v>Cent. Oval - SW</v>
      </c>
      <c r="H30" s="119"/>
      <c r="I30" s="119"/>
      <c r="J30" s="119"/>
      <c r="K30" s="119" t="s">
        <v>89</v>
      </c>
      <c r="L30" s="119"/>
      <c r="M30" s="119" t="str">
        <f>VLOOKUP('2019 Tad Y1 G'!G33,'2019 Tad Teams'!$C$3:$D$16,2,FALSE)</f>
        <v>9URockies2019</v>
      </c>
      <c r="N30" s="119"/>
      <c r="O30" s="119">
        <v>1</v>
      </c>
      <c r="P30" s="119" t="str">
        <f>VLOOKUP('2019 Tad Y1 G'!I33,'2019 Tad Teams'!$C$3:$D$16,2,FALSE)</f>
        <v>9UPhillies2019</v>
      </c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</row>
    <row r="31" spans="1:28" x14ac:dyDescent="0.25">
      <c r="A31" s="135" t="str">
        <f>TEXT('2019 Tad Y1 G'!B34,"mm/dd/yyyy")</f>
        <v>05/22/2019</v>
      </c>
      <c r="B31" s="136">
        <f>'2019 Tad Y1 G'!D34</f>
        <v>0.70833333333333337</v>
      </c>
      <c r="C31" s="135" t="str">
        <f t="shared" si="0"/>
        <v>05/22/2019</v>
      </c>
      <c r="D31" s="136">
        <f>'2019 Tad Y1 G'!E34</f>
        <v>0.77083333333333337</v>
      </c>
      <c r="E31" s="119" t="str">
        <f>CONCATENATE('2019 Tad Y1 G'!I34," at ",'2019 Tad Y1 G'!G34)</f>
        <v>Giants at Mets</v>
      </c>
      <c r="F31" s="119"/>
      <c r="G31" s="119" t="str">
        <f>'2019 Tad Y1 G'!J34</f>
        <v>Cent. Oval - NW</v>
      </c>
      <c r="H31" s="119"/>
      <c r="I31" s="119"/>
      <c r="J31" s="119"/>
      <c r="K31" s="119" t="s">
        <v>89</v>
      </c>
      <c r="L31" s="119"/>
      <c r="M31" s="119" t="str">
        <f>VLOOKUP('2019 Tad Y1 G'!G34,'2019 Tad Teams'!$C$3:$D$16,2,FALSE)</f>
        <v>9UMets2019</v>
      </c>
      <c r="N31" s="119"/>
      <c r="O31" s="119">
        <v>1</v>
      </c>
      <c r="P31" s="119" t="str">
        <f>VLOOKUP('2019 Tad Y1 G'!I34,'2019 Tad Teams'!$C$3:$D$16,2,FALSE)</f>
        <v>9UGiants2019</v>
      </c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</row>
    <row r="32" spans="1:28" x14ac:dyDescent="0.25">
      <c r="A32" s="135" t="str">
        <f>TEXT('2019 Tad Y1 G'!B35,"mm/dd/yyyy")</f>
        <v>05/25/2019</v>
      </c>
      <c r="B32" s="136">
        <f>'2019 Tad Y1 G'!D35</f>
        <v>0.60416666666666663</v>
      </c>
      <c r="C32" s="135" t="str">
        <f t="shared" si="0"/>
        <v>05/25/2019</v>
      </c>
      <c r="D32" s="136">
        <f>'2019 Tad Y1 G'!E35</f>
        <v>0.66666666666666663</v>
      </c>
      <c r="E32" s="119" t="str">
        <f>CONCATENATE('2019 Tad Y1 G'!I35," at ",'2019 Tad Y1 G'!G35)</f>
        <v>Pirates at Phillies</v>
      </c>
      <c r="F32" s="119"/>
      <c r="G32" s="119" t="str">
        <f>'2019 Tad Y1 G'!J35</f>
        <v>SSAP #3 - East</v>
      </c>
      <c r="H32" s="119"/>
      <c r="I32" s="119"/>
      <c r="J32" s="119"/>
      <c r="K32" s="119" t="s">
        <v>89</v>
      </c>
      <c r="L32" s="119"/>
      <c r="M32" s="119" t="str">
        <f>VLOOKUP('2019 Tad Y1 G'!G35,'2019 Tad Teams'!$C$3:$D$16,2,FALSE)</f>
        <v>9UPhillies2019</v>
      </c>
      <c r="N32" s="119"/>
      <c r="O32" s="119">
        <v>1</v>
      </c>
      <c r="P32" s="119" t="str">
        <f>VLOOKUP('2019 Tad Y1 G'!I35,'2019 Tad Teams'!$C$3:$D$16,2,FALSE)</f>
        <v>9UPirates2019</v>
      </c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</row>
    <row r="33" spans="1:28" x14ac:dyDescent="0.25">
      <c r="A33" s="135" t="str">
        <f>TEXT('2019 Tad Y1 G'!B36,"mm/dd/yyyy")</f>
        <v>05/25/2019</v>
      </c>
      <c r="B33" s="136">
        <f>'2019 Tad Y1 G'!D36</f>
        <v>0.60416666666666663</v>
      </c>
      <c r="C33" s="135" t="str">
        <f t="shared" si="0"/>
        <v>05/25/2019</v>
      </c>
      <c r="D33" s="136">
        <f>'2019 Tad Y1 G'!E36</f>
        <v>0.66666666666666663</v>
      </c>
      <c r="E33" s="119" t="str">
        <f>CONCATENATE('2019 Tad Y1 G'!I36," at ",'2019 Tad Y1 G'!G36)</f>
        <v>Rockies at Mets</v>
      </c>
      <c r="F33" s="119"/>
      <c r="G33" s="119" t="str">
        <f>'2019 Tad Y1 G'!J36</f>
        <v>SSAP #3 - West</v>
      </c>
      <c r="H33" s="119"/>
      <c r="I33" s="119"/>
      <c r="J33" s="119"/>
      <c r="K33" s="119" t="s">
        <v>89</v>
      </c>
      <c r="L33" s="119"/>
      <c r="M33" s="119" t="str">
        <f>VLOOKUP('2019 Tad Y1 G'!G36,'2019 Tad Teams'!$C$3:$D$16,2,FALSE)</f>
        <v>9UMets2019</v>
      </c>
      <c r="N33" s="119"/>
      <c r="O33" s="119">
        <v>1</v>
      </c>
      <c r="P33" s="119" t="str">
        <f>VLOOKUP('2019 Tad Y1 G'!I36,'2019 Tad Teams'!$C$3:$D$16,2,FALSE)</f>
        <v>9URockies2019</v>
      </c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</row>
    <row r="34" spans="1:28" x14ac:dyDescent="0.25">
      <c r="A34" s="135" t="str">
        <f>TEXT('2019 Tad Y1 G'!B37,"mm/dd/yyyy")</f>
        <v>05/25/2019</v>
      </c>
      <c r="B34" s="136">
        <f>'2019 Tad Y1 G'!D37</f>
        <v>0.6875</v>
      </c>
      <c r="C34" s="135" t="str">
        <f t="shared" si="0"/>
        <v>05/25/2019</v>
      </c>
      <c r="D34" s="136">
        <f>'2019 Tad Y1 G'!E37</f>
        <v>0.75</v>
      </c>
      <c r="E34" s="119" t="str">
        <f>CONCATENATE('2019 Tad Y1 G'!I37," at ",'2019 Tad Y1 G'!G37)</f>
        <v>Giants at Nationals</v>
      </c>
      <c r="F34" s="119"/>
      <c r="G34" s="119" t="str">
        <f>'2019 Tad Y1 G'!J37</f>
        <v>SSAP #3 - East</v>
      </c>
      <c r="H34" s="119"/>
      <c r="I34" s="119"/>
      <c r="J34" s="119"/>
      <c r="K34" s="119" t="s">
        <v>89</v>
      </c>
      <c r="L34" s="119"/>
      <c r="M34" s="119" t="str">
        <f>VLOOKUP('2019 Tad Y1 G'!G37,'2019 Tad Teams'!$C$3:$D$16,2,FALSE)</f>
        <v>9UNationals2019</v>
      </c>
      <c r="N34" s="119"/>
      <c r="O34" s="119">
        <v>1</v>
      </c>
      <c r="P34" s="119" t="str">
        <f>VLOOKUP('2019 Tad Y1 G'!I37,'2019 Tad Teams'!$C$3:$D$16,2,FALSE)</f>
        <v>9UGiants2019</v>
      </c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</row>
    <row r="35" spans="1:28" x14ac:dyDescent="0.25">
      <c r="A35" s="135" t="str">
        <f>TEXT('2019 Tad Y1 G'!B38,"mm/dd/yyyy")</f>
        <v>05/29/2019</v>
      </c>
      <c r="B35" s="136">
        <f>'2019 Tad Y1 G'!D38</f>
        <v>0.70833333333333337</v>
      </c>
      <c r="C35" s="135" t="str">
        <f t="shared" si="0"/>
        <v>05/29/2019</v>
      </c>
      <c r="D35" s="136">
        <f>'2019 Tad Y1 G'!E38</f>
        <v>0.77083333333333337</v>
      </c>
      <c r="E35" s="119" t="str">
        <f>CONCATENATE('2019 Tad Y1 G'!I38," at ",'2019 Tad Y1 G'!G38)</f>
        <v>Pirates at Rockies</v>
      </c>
      <c r="F35" s="119"/>
      <c r="G35" s="119" t="str">
        <f>'2019 Tad Y1 G'!J38</f>
        <v>Cent. Oval - SE</v>
      </c>
      <c r="H35" s="119"/>
      <c r="I35" s="119"/>
      <c r="J35" s="119"/>
      <c r="K35" s="119" t="s">
        <v>89</v>
      </c>
      <c r="L35" s="119"/>
      <c r="M35" s="119" t="str">
        <f>VLOOKUP('2019 Tad Y1 G'!G38,'2019 Tad Teams'!$C$3:$D$16,2,FALSE)</f>
        <v>9URockies2019</v>
      </c>
      <c r="N35" s="119"/>
      <c r="O35" s="119">
        <v>1</v>
      </c>
      <c r="P35" s="119" t="str">
        <f>VLOOKUP('2019 Tad Y1 G'!I38,'2019 Tad Teams'!$C$3:$D$16,2,FALSE)</f>
        <v>9UPirates2019</v>
      </c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</row>
    <row r="36" spans="1:28" x14ac:dyDescent="0.25">
      <c r="A36" s="135" t="str">
        <f>TEXT('2019 Tad Y1 G'!B39,"mm/dd/yyyy")</f>
        <v>05/29/2019</v>
      </c>
      <c r="B36" s="136">
        <f>'2019 Tad Y1 G'!D39</f>
        <v>0.70833333333333337</v>
      </c>
      <c r="C36" s="135" t="str">
        <f t="shared" si="0"/>
        <v>05/29/2019</v>
      </c>
      <c r="D36" s="136">
        <f>'2019 Tad Y1 G'!E39</f>
        <v>0.77083333333333337</v>
      </c>
      <c r="E36" s="119" t="str">
        <f>CONCATENATE('2019 Tad Y1 G'!I39," at ",'2019 Tad Y1 G'!G39)</f>
        <v>Mets at Giants</v>
      </c>
      <c r="F36" s="119"/>
      <c r="G36" s="119" t="str">
        <f>'2019 Tad Y1 G'!J39</f>
        <v>Cent. Oval - SW</v>
      </c>
      <c r="H36" s="119"/>
      <c r="I36" s="119"/>
      <c r="J36" s="119"/>
      <c r="K36" s="119" t="s">
        <v>89</v>
      </c>
      <c r="L36" s="119"/>
      <c r="M36" s="119" t="str">
        <f>VLOOKUP('2019 Tad Y1 G'!G39,'2019 Tad Teams'!$C$3:$D$16,2,FALSE)</f>
        <v>9UGiants2019</v>
      </c>
      <c r="N36" s="119"/>
      <c r="O36" s="119">
        <v>1</v>
      </c>
      <c r="P36" s="119" t="str">
        <f>VLOOKUP('2019 Tad Y1 G'!I39,'2019 Tad Teams'!$C$3:$D$16,2,FALSE)</f>
        <v>9UMets2019</v>
      </c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</row>
    <row r="37" spans="1:28" x14ac:dyDescent="0.25">
      <c r="A37" s="135" t="str">
        <f>TEXT('2019 Tad Y1 G'!B40,"mm/dd/yyyy")</f>
        <v>05/29/2019</v>
      </c>
      <c r="B37" s="136">
        <f>'2019 Tad Y1 G'!D40</f>
        <v>0.70833333333333337</v>
      </c>
      <c r="C37" s="135" t="str">
        <f t="shared" si="0"/>
        <v>05/29/2019</v>
      </c>
      <c r="D37" s="136">
        <f>'2019 Tad Y1 G'!E40</f>
        <v>0.77083333333333337</v>
      </c>
      <c r="E37" s="119" t="str">
        <f>CONCATENATE('2019 Tad Y1 G'!I40," at ",'2019 Tad Y1 G'!G40)</f>
        <v>Nationals at Phillies</v>
      </c>
      <c r="F37" s="119"/>
      <c r="G37" s="119" t="str">
        <f>'2019 Tad Y1 G'!J40</f>
        <v>Cent. Oval - NW</v>
      </c>
      <c r="H37" s="119"/>
      <c r="I37" s="119"/>
      <c r="J37" s="119"/>
      <c r="K37" s="119" t="s">
        <v>89</v>
      </c>
      <c r="L37" s="119"/>
      <c r="M37" s="119" t="str">
        <f>VLOOKUP('2019 Tad Y1 G'!G40,'2019 Tad Teams'!$C$3:$D$16,2,FALSE)</f>
        <v>9UPhillies2019</v>
      </c>
      <c r="N37" s="119"/>
      <c r="O37" s="119">
        <v>1</v>
      </c>
      <c r="P37" s="119" t="str">
        <f>VLOOKUP('2019 Tad Y1 G'!I40,'2019 Tad Teams'!$C$3:$D$16,2,FALSE)</f>
        <v>9UNationals2019</v>
      </c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</row>
    <row r="38" spans="1:28" x14ac:dyDescent="0.25">
      <c r="A38" s="135" t="str">
        <f>TEXT('2019 Tad Y1 G'!B41,"mm/dd/yyyy")</f>
        <v>06/01/2019</v>
      </c>
      <c r="B38" s="136">
        <f>'2019 Tad Y1 G'!D41</f>
        <v>0.60416666666666663</v>
      </c>
      <c r="C38" s="135" t="str">
        <f t="shared" si="0"/>
        <v>06/01/2019</v>
      </c>
      <c r="D38" s="136">
        <f>'2019 Tad Y1 G'!E41</f>
        <v>0.66666666666666663</v>
      </c>
      <c r="E38" s="119" t="str">
        <f>CONCATENATE('2019 Tad Y1 G'!I41," at ",'2019 Tad Y1 G'!G41)</f>
        <v>Rockies at Pirates</v>
      </c>
      <c r="F38" s="119"/>
      <c r="G38" s="119" t="str">
        <f>'2019 Tad Y1 G'!J41</f>
        <v>Bakerview East</v>
      </c>
      <c r="H38" s="119"/>
      <c r="I38" s="119"/>
      <c r="J38" s="119"/>
      <c r="K38" s="119" t="s">
        <v>89</v>
      </c>
      <c r="L38" s="119"/>
      <c r="M38" s="119" t="str">
        <f>VLOOKUP('2019 Tad Y1 G'!G41,'2019 Tad Teams'!$C$3:$D$16,2,FALSE)</f>
        <v>9UPirates2019</v>
      </c>
      <c r="N38" s="119"/>
      <c r="O38" s="119">
        <v>1</v>
      </c>
      <c r="P38" s="119" t="str">
        <f>VLOOKUP('2019 Tad Y1 G'!I41,'2019 Tad Teams'!$C$3:$D$16,2,FALSE)</f>
        <v>9URockies2019</v>
      </c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</row>
    <row r="39" spans="1:28" x14ac:dyDescent="0.25">
      <c r="A39" s="135" t="str">
        <f>TEXT('2019 Tad Y1 G'!B42,"mm/dd/yyyy")</f>
        <v>06/01/2019</v>
      </c>
      <c r="B39" s="136">
        <f>'2019 Tad Y1 G'!D42</f>
        <v>0.60416666666666663</v>
      </c>
      <c r="C39" s="135" t="str">
        <f t="shared" si="0"/>
        <v>06/01/2019</v>
      </c>
      <c r="D39" s="136">
        <f>'2019 Tad Y1 G'!E42</f>
        <v>0.66666666666666663</v>
      </c>
      <c r="E39" s="119" t="str">
        <f>CONCATENATE('2019 Tad Y1 G'!I42," at ",'2019 Tad Y1 G'!G42)</f>
        <v>Nationals at Mets</v>
      </c>
      <c r="F39" s="119"/>
      <c r="G39" s="119" t="str">
        <f>'2019 Tad Y1 G'!J42</f>
        <v>Bakerview West</v>
      </c>
      <c r="H39" s="119"/>
      <c r="I39" s="119"/>
      <c r="J39" s="119"/>
      <c r="K39" s="119" t="s">
        <v>89</v>
      </c>
      <c r="L39" s="119"/>
      <c r="M39" s="119" t="str">
        <f>VLOOKUP('2019 Tad Y1 G'!G42,'2019 Tad Teams'!$C$3:$D$16,2,FALSE)</f>
        <v>9UMets2019</v>
      </c>
      <c r="N39" s="119"/>
      <c r="O39" s="119">
        <v>1</v>
      </c>
      <c r="P39" s="119" t="str">
        <f>VLOOKUP('2019 Tad Y1 G'!I42,'2019 Tad Teams'!$C$3:$D$16,2,FALSE)</f>
        <v>9UNationals2019</v>
      </c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</row>
    <row r="40" spans="1:28" x14ac:dyDescent="0.25">
      <c r="A40" s="135" t="str">
        <f>TEXT('2019 Tad Y1 G'!B43,"mm/dd/yyyy")</f>
        <v>06/01/2019</v>
      </c>
      <c r="B40" s="136">
        <f>'2019 Tad Y1 G'!D43</f>
        <v>0.6875</v>
      </c>
      <c r="C40" s="135" t="str">
        <f t="shared" si="0"/>
        <v>06/01/2019</v>
      </c>
      <c r="D40" s="136">
        <f>'2019 Tad Y1 G'!E43</f>
        <v>0.75</v>
      </c>
      <c r="E40" s="119" t="str">
        <f>CONCATENATE('2019 Tad Y1 G'!I43," at ",'2019 Tad Y1 G'!G43)</f>
        <v>Phillies at Giants</v>
      </c>
      <c r="F40" s="119"/>
      <c r="G40" s="119" t="str">
        <f>'2019 Tad Y1 G'!J43</f>
        <v>Bakerview East</v>
      </c>
      <c r="H40" s="119"/>
      <c r="I40" s="119"/>
      <c r="J40" s="119"/>
      <c r="K40" s="119" t="s">
        <v>89</v>
      </c>
      <c r="L40" s="119"/>
      <c r="M40" s="119" t="str">
        <f>VLOOKUP('2019 Tad Y1 G'!G43,'2019 Tad Teams'!$C$3:$D$16,2,FALSE)</f>
        <v>9UGiants2019</v>
      </c>
      <c r="N40" s="119"/>
      <c r="O40" s="119">
        <v>1</v>
      </c>
      <c r="P40" s="119" t="str">
        <f>VLOOKUP('2019 Tad Y1 G'!I43,'2019 Tad Teams'!$C$3:$D$16,2,FALSE)</f>
        <v>9UPhillies2019</v>
      </c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</row>
    <row r="41" spans="1:28" x14ac:dyDescent="0.25">
      <c r="A41" s="135" t="str">
        <f>TEXT('2019 Tad Y1 G'!B44,"mm/dd/yyyy")</f>
        <v>06/05/2019</v>
      </c>
      <c r="B41" s="136">
        <f>'2019 Tad Y1 G'!D44</f>
        <v>0.70833333333333337</v>
      </c>
      <c r="C41" s="135" t="str">
        <f t="shared" si="0"/>
        <v>06/05/2019</v>
      </c>
      <c r="D41" s="136">
        <f>'2019 Tad Y1 G'!E44</f>
        <v>0.77083333333333337</v>
      </c>
      <c r="E41" s="119" t="str">
        <f>CONCATENATE('2019 Tad Y1 G'!I44," at ",'2019 Tad Y1 G'!G44)</f>
        <v>Pirates at Giants</v>
      </c>
      <c r="F41" s="119"/>
      <c r="G41" s="119" t="str">
        <f>'2019 Tad Y1 G'!J44</f>
        <v>Cent. Oval - SE</v>
      </c>
      <c r="H41" s="119"/>
      <c r="I41" s="119"/>
      <c r="J41" s="119"/>
      <c r="K41" s="119" t="s">
        <v>89</v>
      </c>
      <c r="L41" s="119"/>
      <c r="M41" s="119" t="str">
        <f>VLOOKUP('2019 Tad Y1 G'!G44,'2019 Tad Teams'!$C$3:$D$16,2,FALSE)</f>
        <v>9UGiants2019</v>
      </c>
      <c r="N41" s="119"/>
      <c r="O41" s="119">
        <v>1</v>
      </c>
      <c r="P41" s="119" t="str">
        <f>VLOOKUP('2019 Tad Y1 G'!I44,'2019 Tad Teams'!$C$3:$D$16,2,FALSE)</f>
        <v>9UPirates2019</v>
      </c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</row>
    <row r="42" spans="1:28" x14ac:dyDescent="0.25">
      <c r="A42" s="135" t="str">
        <f>TEXT('2019 Tad Y1 G'!B45,"mm/dd/yyyy")</f>
        <v>06/05/2019</v>
      </c>
      <c r="B42" s="136">
        <f>'2019 Tad Y1 G'!D45</f>
        <v>0.70833333333333337</v>
      </c>
      <c r="C42" s="135" t="str">
        <f t="shared" si="0"/>
        <v>06/05/2019</v>
      </c>
      <c r="D42" s="136">
        <f>'2019 Tad Y1 G'!E45</f>
        <v>0.77083333333333337</v>
      </c>
      <c r="E42" s="119" t="str">
        <f>CONCATENATE('2019 Tad Y1 G'!I45," at ",'2019 Tad Y1 G'!G45)</f>
        <v>Phillies at Nationals</v>
      </c>
      <c r="F42" s="119"/>
      <c r="G42" s="119" t="str">
        <f>'2019 Tad Y1 G'!J45</f>
        <v>Cent. Oval - SW</v>
      </c>
      <c r="H42" s="119"/>
      <c r="I42" s="119"/>
      <c r="J42" s="119"/>
      <c r="K42" s="119" t="s">
        <v>89</v>
      </c>
      <c r="L42" s="119"/>
      <c r="M42" s="119" t="str">
        <f>VLOOKUP('2019 Tad Y1 G'!G45,'2019 Tad Teams'!$C$3:$D$16,2,FALSE)</f>
        <v>9UNationals2019</v>
      </c>
      <c r="N42" s="119"/>
      <c r="O42" s="119">
        <v>1</v>
      </c>
      <c r="P42" s="119" t="str">
        <f>VLOOKUP('2019 Tad Y1 G'!I45,'2019 Tad Teams'!$C$3:$D$16,2,FALSE)</f>
        <v>9UPhillies2019</v>
      </c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</row>
    <row r="43" spans="1:28" x14ac:dyDescent="0.25">
      <c r="A43" s="135" t="str">
        <f>TEXT('2019 Tad Y1 G'!B46,"mm/dd/yyyy")</f>
        <v>06/05/2019</v>
      </c>
      <c r="B43" s="136">
        <f>'2019 Tad Y1 G'!D46</f>
        <v>0.70833333333333337</v>
      </c>
      <c r="C43" s="135" t="str">
        <f t="shared" si="0"/>
        <v>06/05/2019</v>
      </c>
      <c r="D43" s="136">
        <f>'2019 Tad Y1 G'!E46</f>
        <v>0.77083333333333337</v>
      </c>
      <c r="E43" s="119" t="str">
        <f>CONCATENATE('2019 Tad Y1 G'!I46," at ",'2019 Tad Y1 G'!G46)</f>
        <v>Rockies at Mets</v>
      </c>
      <c r="F43" s="119"/>
      <c r="G43" s="119" t="str">
        <f>'2019 Tad Y1 G'!J46</f>
        <v>Cent. Oval - NW</v>
      </c>
      <c r="H43" s="119"/>
      <c r="I43" s="119"/>
      <c r="J43" s="119"/>
      <c r="K43" s="119" t="s">
        <v>89</v>
      </c>
      <c r="L43" s="119"/>
      <c r="M43" s="119" t="str">
        <f>VLOOKUP('2019 Tad Y1 G'!G46,'2019 Tad Teams'!$C$3:$D$16,2,FALSE)</f>
        <v>9UMets2019</v>
      </c>
      <c r="N43" s="119"/>
      <c r="O43" s="119">
        <v>1</v>
      </c>
      <c r="P43" s="119" t="str">
        <f>VLOOKUP('2019 Tad Y1 G'!I46,'2019 Tad Teams'!$C$3:$D$16,2,FALSE)</f>
        <v>9URockies2019</v>
      </c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</row>
    <row r="44" spans="1:28" x14ac:dyDescent="0.25">
      <c r="A44" s="135" t="str">
        <f>TEXT('2019 Tad Y1 G'!B47,"mm/dd/yyyy")</f>
        <v>06/08/2019</v>
      </c>
      <c r="B44" s="136">
        <f>'2019 Tad Y1 G'!D47</f>
        <v>0.60416666666666663</v>
      </c>
      <c r="C44" s="135" t="str">
        <f t="shared" si="0"/>
        <v>06/08/2019</v>
      </c>
      <c r="D44" s="136">
        <f>'2019 Tad Y1 G'!E47</f>
        <v>0.66666666666666663</v>
      </c>
      <c r="E44" s="119" t="str">
        <f>CONCATENATE('2019 Tad Y1 G'!I47," at ",'2019 Tad Y1 G'!G47)</f>
        <v>Phillies at Rockies</v>
      </c>
      <c r="F44" s="119"/>
      <c r="G44" s="119" t="str">
        <f>'2019 Tad Y1 G'!J47</f>
        <v>SSAP #3 - East</v>
      </c>
      <c r="H44" s="119"/>
      <c r="I44" s="119"/>
      <c r="J44" s="119"/>
      <c r="K44" s="119" t="s">
        <v>89</v>
      </c>
      <c r="L44" s="119"/>
      <c r="M44" s="119" t="str">
        <f>VLOOKUP('2019 Tad Y1 G'!G47,'2019 Tad Teams'!$C$3:$D$16,2,FALSE)</f>
        <v>9URockies2019</v>
      </c>
      <c r="N44" s="119"/>
      <c r="O44" s="119">
        <v>1</v>
      </c>
      <c r="P44" s="119" t="str">
        <f>VLOOKUP('2019 Tad Y1 G'!I47,'2019 Tad Teams'!$C$3:$D$16,2,FALSE)</f>
        <v>9UPhillies2019</v>
      </c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</row>
    <row r="45" spans="1:28" x14ac:dyDescent="0.25">
      <c r="A45" s="135" t="str">
        <f>TEXT('2019 Tad Y1 G'!B48,"mm/dd/yyyy")</f>
        <v>06/08/2019</v>
      </c>
      <c r="B45" s="136">
        <f>'2019 Tad Y1 G'!D48</f>
        <v>0.60416666666666663</v>
      </c>
      <c r="C45" s="135" t="str">
        <f t="shared" si="0"/>
        <v>06/08/2019</v>
      </c>
      <c r="D45" s="136">
        <f>'2019 Tad Y1 G'!E48</f>
        <v>0.66666666666666663</v>
      </c>
      <c r="E45" s="119" t="str">
        <f>CONCATENATE('2019 Tad Y1 G'!I48," at ",'2019 Tad Y1 G'!G48)</f>
        <v>Nationals at Pirates</v>
      </c>
      <c r="F45" s="119"/>
      <c r="G45" s="119" t="str">
        <f>'2019 Tad Y1 G'!J48</f>
        <v>SSAP #3 - West</v>
      </c>
      <c r="H45" s="119"/>
      <c r="I45" s="119"/>
      <c r="J45" s="119"/>
      <c r="K45" s="119" t="s">
        <v>89</v>
      </c>
      <c r="L45" s="119"/>
      <c r="M45" s="119" t="str">
        <f>VLOOKUP('2019 Tad Y1 G'!G48,'2019 Tad Teams'!$C$3:$D$16,2,FALSE)</f>
        <v>9UPirates2019</v>
      </c>
      <c r="N45" s="119"/>
      <c r="O45" s="119">
        <v>1</v>
      </c>
      <c r="P45" s="119" t="str">
        <f>VLOOKUP('2019 Tad Y1 G'!I48,'2019 Tad Teams'!$C$3:$D$16,2,FALSE)</f>
        <v>9UNationals2019</v>
      </c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</row>
    <row r="46" spans="1:28" x14ac:dyDescent="0.25">
      <c r="A46" s="135" t="str">
        <f>TEXT('2019 Tad Y1 G'!B49,"mm/dd/yyyy")</f>
        <v>06/08/2019</v>
      </c>
      <c r="B46" s="136">
        <f>'2019 Tad Y1 G'!D49</f>
        <v>0.6875</v>
      </c>
      <c r="C46" s="135" t="str">
        <f t="shared" si="0"/>
        <v>06/08/2019</v>
      </c>
      <c r="D46" s="136">
        <f>'2019 Tad Y1 G'!E49</f>
        <v>0.75</v>
      </c>
      <c r="E46" s="119" t="str">
        <f>CONCATENATE('2019 Tad Y1 G'!I49," at ",'2019 Tad Y1 G'!G49)</f>
        <v>Mets at Giants</v>
      </c>
      <c r="F46" s="119"/>
      <c r="G46" s="119" t="str">
        <f>'2019 Tad Y1 G'!J49</f>
        <v>SSAP #3 - East</v>
      </c>
      <c r="H46" s="119"/>
      <c r="I46" s="119"/>
      <c r="J46" s="119"/>
      <c r="K46" s="119" t="s">
        <v>89</v>
      </c>
      <c r="L46" s="119"/>
      <c r="M46" s="119" t="str">
        <f>VLOOKUP('2019 Tad Y1 G'!G49,'2019 Tad Teams'!$C$3:$D$16,2,FALSE)</f>
        <v>9UGiants2019</v>
      </c>
      <c r="N46" s="119"/>
      <c r="O46" s="119">
        <v>1</v>
      </c>
      <c r="P46" s="119" t="str">
        <f>VLOOKUP('2019 Tad Y1 G'!I49,'2019 Tad Teams'!$C$3:$D$16,2,FALSE)</f>
        <v>9UMets2019</v>
      </c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</row>
    <row r="47" spans="1:28" x14ac:dyDescent="0.25">
      <c r="A47" s="135" t="str">
        <f>TEXT('2019 Tad Y1 G'!B50,"mm/dd/yyyy")</f>
        <v>06/12/2019</v>
      </c>
      <c r="B47" s="136">
        <f>'2019 Tad Y1 G'!D50</f>
        <v>0.70833333333333337</v>
      </c>
      <c r="C47" s="135" t="str">
        <f t="shared" si="0"/>
        <v>06/12/2019</v>
      </c>
      <c r="D47" s="136">
        <f>'2019 Tad Y1 G'!E50</f>
        <v>0.77083333333333337</v>
      </c>
      <c r="E47" s="119" t="str">
        <f>CONCATENATE('2019 Tad Y1 G'!I50," at ",'2019 Tad Y1 G'!G50)</f>
        <v>Phillies at Mets</v>
      </c>
      <c r="F47" s="119"/>
      <c r="G47" s="119" t="str">
        <f>'2019 Tad Y1 G'!J50</f>
        <v>Cent. Oval - SE</v>
      </c>
      <c r="H47" s="119"/>
      <c r="I47" s="119"/>
      <c r="J47" s="119"/>
      <c r="K47" s="119" t="s">
        <v>89</v>
      </c>
      <c r="L47" s="119"/>
      <c r="M47" s="119" t="str">
        <f>VLOOKUP('2019 Tad Y1 G'!G50,'2019 Tad Teams'!$C$3:$D$16,2,FALSE)</f>
        <v>9UMets2019</v>
      </c>
      <c r="N47" s="119"/>
      <c r="O47" s="119">
        <v>1</v>
      </c>
      <c r="P47" s="119" t="str">
        <f>VLOOKUP('2019 Tad Y1 G'!I50,'2019 Tad Teams'!$C$3:$D$16,2,FALSE)</f>
        <v>9UPhillies2019</v>
      </c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</row>
    <row r="48" spans="1:28" x14ac:dyDescent="0.25">
      <c r="A48" s="135" t="str">
        <f>TEXT('2019 Tad Y1 G'!B51,"mm/dd/yyyy")</f>
        <v>06/12/2019</v>
      </c>
      <c r="B48" s="136">
        <f>'2019 Tad Y1 G'!D51</f>
        <v>0.70833333333333337</v>
      </c>
      <c r="C48" s="135" t="str">
        <f t="shared" si="0"/>
        <v>06/12/2019</v>
      </c>
      <c r="D48" s="136">
        <f>'2019 Tad Y1 G'!E51</f>
        <v>0.77083333333333337</v>
      </c>
      <c r="E48" s="119" t="str">
        <f>CONCATENATE('2019 Tad Y1 G'!I51," at ",'2019 Tad Y1 G'!G51)</f>
        <v>Rockies at Giants</v>
      </c>
      <c r="F48" s="119"/>
      <c r="G48" s="119" t="str">
        <f>'2019 Tad Y1 G'!J51</f>
        <v>Cent. Oval - SW</v>
      </c>
      <c r="H48" s="119"/>
      <c r="I48" s="119"/>
      <c r="J48" s="119"/>
      <c r="K48" s="119" t="s">
        <v>89</v>
      </c>
      <c r="L48" s="119"/>
      <c r="M48" s="119" t="str">
        <f>VLOOKUP('2019 Tad Y1 G'!G51,'2019 Tad Teams'!$C$3:$D$16,2,FALSE)</f>
        <v>9UGiants2019</v>
      </c>
      <c r="N48" s="119"/>
      <c r="O48" s="119">
        <v>1</v>
      </c>
      <c r="P48" s="119" t="str">
        <f>VLOOKUP('2019 Tad Y1 G'!I51,'2019 Tad Teams'!$C$3:$D$16,2,FALSE)</f>
        <v>9URockies2019</v>
      </c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</row>
    <row r="49" spans="1:28" x14ac:dyDescent="0.25">
      <c r="A49" s="135" t="str">
        <f>TEXT('2019 Tad Y1 G'!B52,"mm/dd/yyyy")</f>
        <v>06/12/2019</v>
      </c>
      <c r="B49" s="136">
        <f>'2019 Tad Y1 G'!D52</f>
        <v>0.70833333333333337</v>
      </c>
      <c r="C49" s="135" t="str">
        <f t="shared" si="0"/>
        <v>06/12/2019</v>
      </c>
      <c r="D49" s="136">
        <f>'2019 Tad Y1 G'!E52</f>
        <v>0.77083333333333337</v>
      </c>
      <c r="E49" s="119" t="str">
        <f>CONCATENATE('2019 Tad Y1 G'!I52," at ",'2019 Tad Y1 G'!G52)</f>
        <v>Nationals at Pirates</v>
      </c>
      <c r="F49" s="119"/>
      <c r="G49" s="119" t="str">
        <f>'2019 Tad Y1 G'!J52</f>
        <v>Cent. Oval - NW</v>
      </c>
      <c r="H49" s="119"/>
      <c r="I49" s="119"/>
      <c r="J49" s="119"/>
      <c r="K49" s="119" t="s">
        <v>89</v>
      </c>
      <c r="L49" s="119"/>
      <c r="M49" s="119" t="str">
        <f>VLOOKUP('2019 Tad Y1 G'!G52,'2019 Tad Teams'!$C$3:$D$16,2,FALSE)</f>
        <v>9UPirates2019</v>
      </c>
      <c r="N49" s="119"/>
      <c r="O49" s="119">
        <v>1</v>
      </c>
      <c r="P49" s="119" t="str">
        <f>VLOOKUP('2019 Tad Y1 G'!I52,'2019 Tad Teams'!$C$3:$D$16,2,FALSE)</f>
        <v>9UNationals2019</v>
      </c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</row>
    <row r="50" spans="1:28" x14ac:dyDescent="0.25">
      <c r="A50" s="135" t="str">
        <f>TEXT('2019 Tad Y1 G'!B53,"mm/dd/yyyy")</f>
        <v>06/15/2019</v>
      </c>
      <c r="B50" s="136">
        <f>'2019 Tad Y1 G'!D53</f>
        <v>0.60416666666666663</v>
      </c>
      <c r="C50" s="135" t="str">
        <f t="shared" si="0"/>
        <v>06/15/2019</v>
      </c>
      <c r="D50" s="136">
        <f>'2019 Tad Y1 G'!E53</f>
        <v>0.66666666666666663</v>
      </c>
      <c r="E50" s="119" t="str">
        <f>CONCATENATE('2019 Tad Y1 G'!I53," at ",'2019 Tad Y1 G'!G53)</f>
        <v>Mets at Pirates</v>
      </c>
      <c r="F50" s="119"/>
      <c r="G50" s="119" t="str">
        <f>'2019 Tad Y1 G'!J53</f>
        <v>SSAP #3 - East</v>
      </c>
      <c r="H50" s="119"/>
      <c r="I50" s="119"/>
      <c r="J50" s="119"/>
      <c r="K50" s="119" t="s">
        <v>89</v>
      </c>
      <c r="L50" s="119"/>
      <c r="M50" s="119" t="str">
        <f>VLOOKUP('2019 Tad Y1 G'!G53,'2019 Tad Teams'!$C$3:$D$16,2,FALSE)</f>
        <v>9UPirates2019</v>
      </c>
      <c r="N50" s="119"/>
      <c r="O50" s="119">
        <v>1</v>
      </c>
      <c r="P50" s="119" t="str">
        <f>VLOOKUP('2019 Tad Y1 G'!I53,'2019 Tad Teams'!$C$3:$D$16,2,FALSE)</f>
        <v>9UMets2019</v>
      </c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</row>
    <row r="51" spans="1:28" x14ac:dyDescent="0.25">
      <c r="A51" s="135" t="str">
        <f>TEXT('2019 Tad Y1 G'!B54,"mm/dd/yyyy")</f>
        <v>06/15/2019</v>
      </c>
      <c r="B51" s="136">
        <f>'2019 Tad Y1 G'!D54</f>
        <v>0.60416666666666663</v>
      </c>
      <c r="C51" s="135" t="str">
        <f t="shared" si="0"/>
        <v>06/15/2019</v>
      </c>
      <c r="D51" s="136">
        <f>'2019 Tad Y1 G'!E54</f>
        <v>0.66666666666666663</v>
      </c>
      <c r="E51" s="119" t="str">
        <f>CONCATENATE('2019 Tad Y1 G'!I54," at ",'2019 Tad Y1 G'!G54)</f>
        <v>Nationals at Rockies</v>
      </c>
      <c r="F51" s="119"/>
      <c r="G51" s="119" t="str">
        <f>'2019 Tad Y1 G'!J54</f>
        <v>SSAP #3 - West</v>
      </c>
      <c r="H51" s="119"/>
      <c r="I51" s="119"/>
      <c r="J51" s="119"/>
      <c r="K51" s="119" t="s">
        <v>89</v>
      </c>
      <c r="L51" s="119"/>
      <c r="M51" s="119" t="str">
        <f>VLOOKUP('2019 Tad Y1 G'!G54,'2019 Tad Teams'!$C$3:$D$16,2,FALSE)</f>
        <v>9URockies2019</v>
      </c>
      <c r="N51" s="119"/>
      <c r="O51" s="119">
        <v>1</v>
      </c>
      <c r="P51" s="119" t="str">
        <f>VLOOKUP('2019 Tad Y1 G'!I54,'2019 Tad Teams'!$C$3:$D$16,2,FALSE)</f>
        <v>9UNationals2019</v>
      </c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</row>
    <row r="52" spans="1:28" x14ac:dyDescent="0.25">
      <c r="A52" s="135" t="str">
        <f>TEXT('2019 Tad Y1 G'!B55,"mm/dd/yyyy")</f>
        <v>06/15/2019</v>
      </c>
      <c r="B52" s="136">
        <f>'2019 Tad Y1 G'!D55</f>
        <v>0.6875</v>
      </c>
      <c r="C52" s="135" t="str">
        <f t="shared" si="0"/>
        <v>06/15/2019</v>
      </c>
      <c r="D52" s="136">
        <f>'2019 Tad Y1 G'!E55</f>
        <v>0.75</v>
      </c>
      <c r="E52" s="119" t="str">
        <f>CONCATENATE('2019 Tad Y1 G'!I55," at ",'2019 Tad Y1 G'!G55)</f>
        <v>Giants at Phillies</v>
      </c>
      <c r="F52" s="119"/>
      <c r="G52" s="119" t="str">
        <f>'2019 Tad Y1 G'!J55</f>
        <v>SSAP #3 - East</v>
      </c>
      <c r="H52" s="119"/>
      <c r="I52" s="119"/>
      <c r="J52" s="119"/>
      <c r="K52" s="119" t="s">
        <v>89</v>
      </c>
      <c r="L52" s="119"/>
      <c r="M52" s="119" t="str">
        <f>VLOOKUP('2019 Tad Y1 G'!G55,'2019 Tad Teams'!$C$3:$D$16,2,FALSE)</f>
        <v>9UPhillies2019</v>
      </c>
      <c r="N52" s="119"/>
      <c r="O52" s="119">
        <v>1</v>
      </c>
      <c r="P52" s="119" t="str">
        <f>VLOOKUP('2019 Tad Y1 G'!I55,'2019 Tad Teams'!$C$3:$D$16,2,FALSE)</f>
        <v>9UGiants2019</v>
      </c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51"/>
  <sheetViews>
    <sheetView workbookViewId="0">
      <selection activeCell="A2" sqref="A2"/>
    </sheetView>
  </sheetViews>
  <sheetFormatPr defaultRowHeight="15" x14ac:dyDescent="0.25"/>
  <cols>
    <col min="1" max="1" width="10.7109375" style="98" bestFit="1" customWidth="1"/>
    <col min="2" max="2" width="10.5703125" style="98" bestFit="1" customWidth="1"/>
    <col min="3" max="3" width="10.7109375" style="98" bestFit="1" customWidth="1"/>
    <col min="4" max="4" width="9.7109375" style="98" bestFit="1" customWidth="1"/>
    <col min="5" max="5" width="20.7109375" style="98" bestFit="1" customWidth="1"/>
    <col min="6" max="6" width="11.140625" style="98" bestFit="1" customWidth="1"/>
    <col min="7" max="7" width="19.42578125" style="98" bestFit="1" customWidth="1"/>
    <col min="8" max="8" width="12.85546875" style="98" bestFit="1" customWidth="1"/>
    <col min="9" max="9" width="15.7109375" style="98" bestFit="1" customWidth="1"/>
    <col min="10" max="10" width="13.85546875" style="98" bestFit="1" customWidth="1"/>
    <col min="11" max="11" width="11.28515625" style="98" bestFit="1" customWidth="1"/>
    <col min="12" max="12" width="4.85546875" style="98" bestFit="1" customWidth="1"/>
    <col min="13" max="13" width="16.85546875" style="98" bestFit="1" customWidth="1"/>
    <col min="14" max="14" width="18.140625" style="98" bestFit="1" customWidth="1"/>
    <col min="15" max="15" width="15.7109375" style="98" bestFit="1" customWidth="1"/>
    <col min="16" max="16" width="18.85546875" style="98" bestFit="1" customWidth="1"/>
    <col min="17" max="17" width="18.140625" style="98" bestFit="1" customWidth="1"/>
    <col min="18" max="18" width="13.28515625" style="98" bestFit="1" customWidth="1"/>
    <col min="19" max="19" width="18" style="98" bestFit="1" customWidth="1"/>
    <col min="20" max="20" width="8.85546875" style="98" bestFit="1" customWidth="1"/>
    <col min="21" max="21" width="9.140625" style="98" bestFit="1" customWidth="1"/>
    <col min="22" max="22" width="17" style="98" bestFit="1" customWidth="1"/>
    <col min="23" max="24" width="11.28515625" style="98" bestFit="1" customWidth="1"/>
    <col min="25" max="25" width="10.28515625" style="98" bestFit="1" customWidth="1"/>
    <col min="26" max="27" width="14.85546875" style="98" bestFit="1" customWidth="1"/>
    <col min="28" max="28" width="17.28515625" style="98" bestFit="1" customWidth="1"/>
    <col min="29" max="16384" width="9.140625" style="98"/>
  </cols>
  <sheetData>
    <row r="1" spans="1:28" x14ac:dyDescent="0.25">
      <c r="A1" s="61" t="s">
        <v>165</v>
      </c>
      <c r="B1" s="61" t="s">
        <v>166</v>
      </c>
      <c r="C1" s="61" t="s">
        <v>167</v>
      </c>
      <c r="D1" s="61" t="s">
        <v>168</v>
      </c>
      <c r="E1" s="61" t="s">
        <v>169</v>
      </c>
      <c r="F1" s="61" t="s">
        <v>170</v>
      </c>
      <c r="G1" s="61" t="s">
        <v>88</v>
      </c>
      <c r="H1" s="61" t="s">
        <v>171</v>
      </c>
      <c r="I1" s="61" t="s">
        <v>172</v>
      </c>
      <c r="J1" s="61" t="s">
        <v>173</v>
      </c>
      <c r="K1" s="61" t="s">
        <v>174</v>
      </c>
      <c r="L1" s="61" t="s">
        <v>175</v>
      </c>
      <c r="M1" s="61" t="s">
        <v>176</v>
      </c>
      <c r="N1" s="61" t="s">
        <v>177</v>
      </c>
      <c r="O1" s="61" t="s">
        <v>178</v>
      </c>
      <c r="P1" s="61" t="s">
        <v>179</v>
      </c>
      <c r="Q1" s="61" t="s">
        <v>180</v>
      </c>
      <c r="R1" s="61" t="s">
        <v>181</v>
      </c>
      <c r="S1" s="61" t="s">
        <v>182</v>
      </c>
      <c r="T1" s="61" t="s">
        <v>183</v>
      </c>
      <c r="U1" s="61" t="s">
        <v>184</v>
      </c>
      <c r="V1" s="61" t="s">
        <v>185</v>
      </c>
      <c r="W1" s="61" t="s">
        <v>186</v>
      </c>
      <c r="X1" s="61" t="s">
        <v>187</v>
      </c>
      <c r="Y1" s="61" t="s">
        <v>188</v>
      </c>
      <c r="Z1" s="61" t="s">
        <v>189</v>
      </c>
      <c r="AA1" s="61" t="s">
        <v>190</v>
      </c>
      <c r="AB1" s="61" t="s">
        <v>191</v>
      </c>
    </row>
    <row r="2" spans="1:28" x14ac:dyDescent="0.25">
      <c r="A2" s="135" t="str">
        <f>TEXT('2019 Tad Y2 G'!B5,"mm/dd/yyyy")</f>
        <v>04/14/2019</v>
      </c>
      <c r="B2" s="136">
        <f>'2019 Tad Y2 G'!D5</f>
        <v>0.5625</v>
      </c>
      <c r="C2" s="135" t="str">
        <f>A2</f>
        <v>04/14/2019</v>
      </c>
      <c r="D2" s="136">
        <f>'2019 Tad Y2 G'!E5</f>
        <v>0.625</v>
      </c>
      <c r="E2" s="119" t="str">
        <f>CONCATENATE('2019 Tad Y2 G'!I5," at ",'2019 Tad Y2 G'!G5)</f>
        <v>Angels at Royals</v>
      </c>
      <c r="F2" s="119"/>
      <c r="G2" s="119" t="str">
        <f>'2019 Tad Y2 G'!J5</f>
        <v>SSAP #3 - East</v>
      </c>
      <c r="H2" s="119"/>
      <c r="I2" s="119"/>
      <c r="J2" s="119"/>
      <c r="K2" s="119" t="s">
        <v>89</v>
      </c>
      <c r="L2" s="119"/>
      <c r="M2" s="119" t="str">
        <f>VLOOKUP('2019 Tad Y2 G'!G5,'2019 Tad Teams'!$C$3:$D$16,2,FALSE)</f>
        <v>9URoyals2019</v>
      </c>
      <c r="N2" s="119"/>
      <c r="O2" s="119">
        <v>1</v>
      </c>
      <c r="P2" s="119" t="str">
        <f>VLOOKUP('2019 Tad Y2 G'!I5,'2019 Tad Teams'!$C$3:$D$16,2,FALSE)</f>
        <v>9UAngels2019</v>
      </c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</row>
    <row r="3" spans="1:28" x14ac:dyDescent="0.25">
      <c r="A3" s="135" t="str">
        <f>TEXT('2019 Tad Y2 G'!B6,"mm/dd/yyyy")</f>
        <v>04/14/2019</v>
      </c>
      <c r="B3" s="136">
        <f>'2019 Tad Y2 G'!D6</f>
        <v>0.5625</v>
      </c>
      <c r="C3" s="135" t="str">
        <f t="shared" ref="C3:C51" si="0">A3</f>
        <v>04/14/2019</v>
      </c>
      <c r="D3" s="136">
        <f>'2019 Tad Y2 G'!E6</f>
        <v>0.625</v>
      </c>
      <c r="E3" s="119" t="str">
        <f>CONCATENATE('2019 Tad Y2 G'!I6," at ",'2019 Tad Y2 G'!G6)</f>
        <v>RedSox at Rays</v>
      </c>
      <c r="F3" s="119"/>
      <c r="G3" s="119" t="str">
        <f>'2019 Tad Y2 G'!J6</f>
        <v>SSAP #3 - West</v>
      </c>
      <c r="H3" s="119"/>
      <c r="I3" s="119"/>
      <c r="J3" s="119"/>
      <c r="K3" s="119" t="s">
        <v>89</v>
      </c>
      <c r="L3" s="119"/>
      <c r="M3" s="119" t="str">
        <f>VLOOKUP('2019 Tad Y2 G'!G6,'2019 Tad Teams'!$C$3:$D$16,2,FALSE)</f>
        <v>9URays2019</v>
      </c>
      <c r="N3" s="119"/>
      <c r="O3" s="119">
        <v>1</v>
      </c>
      <c r="P3" s="119" t="str">
        <f>VLOOKUP('2019 Tad Y2 G'!I6,'2019 Tad Teams'!$C$3:$D$16,2,FALSE)</f>
        <v>9URedSox2019</v>
      </c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</row>
    <row r="4" spans="1:28" x14ac:dyDescent="0.25">
      <c r="A4" s="135" t="str">
        <f>TEXT('2019 Tad Y2 G'!B7,"mm/dd/yyyy")</f>
        <v>04/14/2019</v>
      </c>
      <c r="B4" s="136">
        <f>'2019 Tad Y2 G'!D7</f>
        <v>0.63541666666666663</v>
      </c>
      <c r="C4" s="135" t="str">
        <f t="shared" si="0"/>
        <v>04/14/2019</v>
      </c>
      <c r="D4" s="136">
        <f>'2019 Tad Y2 G'!E7</f>
        <v>0.70833333333333337</v>
      </c>
      <c r="E4" s="119" t="str">
        <f>CONCATENATE('2019 Tad Y2 G'!I7," at ",'2019 Tad Y2 G'!G7)</f>
        <v>Mariners at BlueJays</v>
      </c>
      <c r="F4" s="119"/>
      <c r="G4" s="119" t="str">
        <f>'2019 Tad Y2 G'!J7</f>
        <v>SSAP #3 - East</v>
      </c>
      <c r="H4" s="119"/>
      <c r="I4" s="119"/>
      <c r="J4" s="119"/>
      <c r="K4" s="119" t="s">
        <v>89</v>
      </c>
      <c r="L4" s="119"/>
      <c r="M4" s="119" t="str">
        <f>VLOOKUP('2019 Tad Y2 G'!G7,'2019 Tad Teams'!$C$3:$D$16,2,FALSE)</f>
        <v>9UBlueJays2019</v>
      </c>
      <c r="N4" s="119"/>
      <c r="O4" s="119">
        <v>1</v>
      </c>
      <c r="P4" s="119" t="str">
        <f>VLOOKUP('2019 Tad Y2 G'!I7,'2019 Tad Teams'!$C$3:$D$16,2,FALSE)</f>
        <v>9UMariners2019</v>
      </c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</row>
    <row r="5" spans="1:28" x14ac:dyDescent="0.25">
      <c r="A5" s="135" t="str">
        <f>TEXT('2019 Tad Y2 G'!B8,"mm/dd/yyyy")</f>
        <v>04/26/2019</v>
      </c>
      <c r="B5" s="136">
        <f>'2019 Tad Y2 G'!D8</f>
        <v>0.70833333333333337</v>
      </c>
      <c r="C5" s="135" t="str">
        <f t="shared" si="0"/>
        <v>04/26/2019</v>
      </c>
      <c r="D5" s="136">
        <f>'2019 Tad Y2 G'!E8</f>
        <v>0.77083333333333337</v>
      </c>
      <c r="E5" s="119" t="str">
        <f>CONCATENATE('2019 Tad Y2 G'!I8," at ",'2019 Tad Y2 G'!G8)</f>
        <v>BlueJays at RedSox</v>
      </c>
      <c r="F5" s="119"/>
      <c r="G5" s="119" t="str">
        <f>'2019 Tad Y2 G'!J8</f>
        <v>SSAP #3 - East</v>
      </c>
      <c r="H5" s="119"/>
      <c r="I5" s="119"/>
      <c r="J5" s="119"/>
      <c r="K5" s="119" t="s">
        <v>89</v>
      </c>
      <c r="L5" s="119"/>
      <c r="M5" s="119" t="str">
        <f>VLOOKUP('2019 Tad Y2 G'!G8,'2019 Tad Teams'!$C$3:$D$16,2,FALSE)</f>
        <v>9URedSox2019</v>
      </c>
      <c r="N5" s="119"/>
      <c r="O5" s="119">
        <v>1</v>
      </c>
      <c r="P5" s="119" t="str">
        <f>VLOOKUP('2019 Tad Y2 G'!I8,'2019 Tad Teams'!$C$3:$D$16,2,FALSE)</f>
        <v>9UBlueJays2019</v>
      </c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</row>
    <row r="6" spans="1:28" x14ac:dyDescent="0.25">
      <c r="A6" s="135" t="str">
        <f>TEXT('2019 Tad Y2 G'!B9,"mm/dd/yyyy")</f>
        <v>04/26/2019</v>
      </c>
      <c r="B6" s="136">
        <f>'2019 Tad Y2 G'!D9</f>
        <v>0.70833333333333337</v>
      </c>
      <c r="C6" s="135" t="str">
        <f t="shared" si="0"/>
        <v>04/26/2019</v>
      </c>
      <c r="D6" s="136">
        <f>'2019 Tad Y2 G'!E9</f>
        <v>0.77083333333333337</v>
      </c>
      <c r="E6" s="119" t="str">
        <f>CONCATENATE('2019 Tad Y2 G'!I9," at ",'2019 Tad Y2 G'!G9)</f>
        <v>Rays at Angels</v>
      </c>
      <c r="F6" s="119"/>
      <c r="G6" s="119" t="str">
        <f>'2019 Tad Y2 G'!J9</f>
        <v>SSAP #3 - West</v>
      </c>
      <c r="H6" s="119"/>
      <c r="I6" s="119"/>
      <c r="J6" s="119"/>
      <c r="K6" s="119" t="s">
        <v>89</v>
      </c>
      <c r="L6" s="119"/>
      <c r="M6" s="119" t="str">
        <f>VLOOKUP('2019 Tad Y2 G'!G9,'2019 Tad Teams'!$C$3:$D$16,2,FALSE)</f>
        <v>9UAngels2019</v>
      </c>
      <c r="N6" s="119"/>
      <c r="O6" s="119">
        <v>1</v>
      </c>
      <c r="P6" s="119" t="str">
        <f>VLOOKUP('2019 Tad Y2 G'!I9,'2019 Tad Teams'!$C$3:$D$16,2,FALSE)</f>
        <v>9URays2019</v>
      </c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</row>
    <row r="7" spans="1:28" x14ac:dyDescent="0.25">
      <c r="A7" s="135" t="str">
        <f>TEXT('2019 Tad Y2 G'!B10,"mm/dd/yyyy")</f>
        <v>04/26/2019</v>
      </c>
      <c r="B7" s="136">
        <f>'2019 Tad Y2 G'!D10</f>
        <v>0.77083333333333337</v>
      </c>
      <c r="C7" s="135" t="str">
        <f t="shared" si="0"/>
        <v>04/26/2019</v>
      </c>
      <c r="D7" s="136">
        <f>'2019 Tad Y2 G'!E10</f>
        <v>0.83333333333333337</v>
      </c>
      <c r="E7" s="119" t="str">
        <f>CONCATENATE('2019 Tad Y2 G'!I10," at ",'2019 Tad Y2 G'!G10)</f>
        <v>Yankees at Mariners</v>
      </c>
      <c r="F7" s="119"/>
      <c r="G7" s="119" t="str">
        <f>'2019 Tad Y2 G'!J10</f>
        <v>SSAP #3 - East</v>
      </c>
      <c r="H7" s="119"/>
      <c r="I7" s="119"/>
      <c r="J7" s="119"/>
      <c r="K7" s="119" t="s">
        <v>89</v>
      </c>
      <c r="L7" s="119"/>
      <c r="M7" s="119" t="str">
        <f>VLOOKUP('2019 Tad Y2 G'!G10,'2019 Tad Teams'!$C$3:$D$16,2,FALSE)</f>
        <v>9UMariners2019</v>
      </c>
      <c r="N7" s="119"/>
      <c r="O7" s="119">
        <v>1</v>
      </c>
      <c r="P7" s="119" t="str">
        <f>VLOOKUP('2019 Tad Y2 G'!I10,'2019 Tad Teams'!$C$3:$D$16,2,FALSE)</f>
        <v>9UYankees2019</v>
      </c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</row>
    <row r="8" spans="1:28" x14ac:dyDescent="0.25">
      <c r="A8" s="135" t="str">
        <f>TEXT('2019 Tad Y2 G'!B11,"mm/dd/yyyy")</f>
        <v>04/28/2019</v>
      </c>
      <c r="B8" s="136">
        <f>'2019 Tad Y2 G'!D11</f>
        <v>0.41666666666666669</v>
      </c>
      <c r="C8" s="135" t="str">
        <f t="shared" si="0"/>
        <v>04/28/2019</v>
      </c>
      <c r="D8" s="136">
        <f>'2019 Tad Y2 G'!E11</f>
        <v>0.5</v>
      </c>
      <c r="E8" s="119" t="str">
        <f>CONCATENATE('2019 Tad Y2 G'!I11," at ",'2019 Tad Y2 G'!G11)</f>
        <v>Yankees at BlueJays</v>
      </c>
      <c r="F8" s="119"/>
      <c r="G8" s="119" t="str">
        <f>'2019 Tad Y2 G'!J11</f>
        <v>SSAP #3 - East</v>
      </c>
      <c r="H8" s="119"/>
      <c r="I8" s="119"/>
      <c r="J8" s="119"/>
      <c r="K8" s="119" t="s">
        <v>89</v>
      </c>
      <c r="L8" s="119"/>
      <c r="M8" s="119" t="str">
        <f>VLOOKUP('2019 Tad Y2 G'!G11,'2019 Tad Teams'!$C$3:$D$16,2,FALSE)</f>
        <v>9UBlueJays2019</v>
      </c>
      <c r="N8" s="119"/>
      <c r="O8" s="119">
        <v>1</v>
      </c>
      <c r="P8" s="119" t="str">
        <f>VLOOKUP('2019 Tad Y2 G'!I11,'2019 Tad Teams'!$C$3:$D$16,2,FALSE)</f>
        <v>9UYankees2019</v>
      </c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</row>
    <row r="9" spans="1:28" x14ac:dyDescent="0.25">
      <c r="A9" s="135" t="str">
        <f>TEXT('2019 Tad Y2 G'!B12,"mm/dd/yyyy")</f>
        <v>04/28/2019</v>
      </c>
      <c r="B9" s="136">
        <f>'2019 Tad Y2 G'!D12</f>
        <v>0.41666666666666669</v>
      </c>
      <c r="C9" s="135" t="str">
        <f t="shared" si="0"/>
        <v>04/28/2019</v>
      </c>
      <c r="D9" s="136">
        <f>'2019 Tad Y2 G'!E12</f>
        <v>0.5</v>
      </c>
      <c r="E9" s="119" t="str">
        <f>CONCATENATE('2019 Tad Y2 G'!I12," at ",'2019 Tad Y2 G'!G12)</f>
        <v>Royals at RedSox</v>
      </c>
      <c r="F9" s="119"/>
      <c r="G9" s="119" t="str">
        <f>'2019 Tad Y2 G'!J12</f>
        <v>SSAP #3 - West</v>
      </c>
      <c r="H9" s="119"/>
      <c r="I9" s="119"/>
      <c r="J9" s="119"/>
      <c r="K9" s="119" t="s">
        <v>89</v>
      </c>
      <c r="L9" s="119"/>
      <c r="M9" s="119" t="str">
        <f>VLOOKUP('2019 Tad Y2 G'!G12,'2019 Tad Teams'!$C$3:$D$16,2,FALSE)</f>
        <v>9URedSox2019</v>
      </c>
      <c r="N9" s="119"/>
      <c r="O9" s="119">
        <v>1</v>
      </c>
      <c r="P9" s="119" t="str">
        <f>VLOOKUP('2019 Tad Y2 G'!I12,'2019 Tad Teams'!$C$3:$D$16,2,FALSE)</f>
        <v>9URoyals2019</v>
      </c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</row>
    <row r="10" spans="1:28" x14ac:dyDescent="0.25">
      <c r="A10" s="135" t="str">
        <f>TEXT('2019 Tad Y2 G'!B13,"mm/dd/yyyy")</f>
        <v>04/28/2019</v>
      </c>
      <c r="B10" s="136">
        <f>'2019 Tad Y2 G'!D13</f>
        <v>0.52083333333333337</v>
      </c>
      <c r="C10" s="135" t="str">
        <f t="shared" si="0"/>
        <v>04/28/2019</v>
      </c>
      <c r="D10" s="136">
        <f>'2019 Tad Y2 G'!E13</f>
        <v>0.60416666666666663</v>
      </c>
      <c r="E10" s="119" t="str">
        <f>CONCATENATE('2019 Tad Y2 G'!I13," at ",'2019 Tad Y2 G'!G13)</f>
        <v>Mariners at Rays</v>
      </c>
      <c r="F10" s="119"/>
      <c r="G10" s="119" t="str">
        <f>'2019 Tad Y2 G'!J13</f>
        <v>SSAP #3 - East</v>
      </c>
      <c r="H10" s="119"/>
      <c r="I10" s="119"/>
      <c r="J10" s="119"/>
      <c r="K10" s="119" t="s">
        <v>89</v>
      </c>
      <c r="L10" s="119"/>
      <c r="M10" s="119" t="str">
        <f>VLOOKUP('2019 Tad Y2 G'!G13,'2019 Tad Teams'!$C$3:$D$16,2,FALSE)</f>
        <v>9URays2019</v>
      </c>
      <c r="N10" s="119"/>
      <c r="O10" s="119">
        <v>1</v>
      </c>
      <c r="P10" s="119" t="str">
        <f>VLOOKUP('2019 Tad Y2 G'!I13,'2019 Tad Teams'!$C$3:$D$16,2,FALSE)</f>
        <v>9UMariners2019</v>
      </c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</row>
    <row r="11" spans="1:28" x14ac:dyDescent="0.25">
      <c r="A11" s="135" t="str">
        <f>TEXT('2019 Tad Y2 G'!B14,"mm/dd/yyyy")</f>
        <v>05/03/2019</v>
      </c>
      <c r="B11" s="136">
        <f>'2019 Tad Y2 G'!D14</f>
        <v>0.70833333333333337</v>
      </c>
      <c r="C11" s="135" t="str">
        <f t="shared" si="0"/>
        <v>05/03/2019</v>
      </c>
      <c r="D11" s="136">
        <f>'2019 Tad Y2 G'!E14</f>
        <v>0.77083333333333337</v>
      </c>
      <c r="E11" s="119" t="str">
        <f>CONCATENATE('2019 Tad Y2 G'!I14," at ",'2019 Tad Y2 G'!G14)</f>
        <v>RedSox at Angels</v>
      </c>
      <c r="F11" s="119"/>
      <c r="G11" s="119" t="str">
        <f>'2019 Tad Y2 G'!J14</f>
        <v>SSAP #3 - East</v>
      </c>
      <c r="H11" s="119"/>
      <c r="I11" s="119"/>
      <c r="J11" s="119"/>
      <c r="K11" s="119" t="s">
        <v>89</v>
      </c>
      <c r="L11" s="119"/>
      <c r="M11" s="119" t="str">
        <f>VLOOKUP('2019 Tad Y2 G'!G14,'2019 Tad Teams'!$C$3:$D$16,2,FALSE)</f>
        <v>9UAngels2019</v>
      </c>
      <c r="N11" s="119"/>
      <c r="O11" s="119">
        <v>1</v>
      </c>
      <c r="P11" s="119" t="str">
        <f>VLOOKUP('2019 Tad Y2 G'!I14,'2019 Tad Teams'!$C$3:$D$16,2,FALSE)</f>
        <v>9URedSox2019</v>
      </c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</row>
    <row r="12" spans="1:28" x14ac:dyDescent="0.25">
      <c r="A12" s="135" t="str">
        <f>TEXT('2019 Tad Y2 G'!B15,"mm/dd/yyyy")</f>
        <v>05/03/2019</v>
      </c>
      <c r="B12" s="136">
        <f>'2019 Tad Y2 G'!D15</f>
        <v>0.70833333333333337</v>
      </c>
      <c r="C12" s="135" t="str">
        <f t="shared" si="0"/>
        <v>05/03/2019</v>
      </c>
      <c r="D12" s="136">
        <f>'2019 Tad Y2 G'!E15</f>
        <v>0.77083333333333337</v>
      </c>
      <c r="E12" s="119" t="str">
        <f>CONCATENATE('2019 Tad Y2 G'!I15," at ",'2019 Tad Y2 G'!G15)</f>
        <v>Royals at Mariners</v>
      </c>
      <c r="F12" s="119"/>
      <c r="G12" s="119" t="str">
        <f>'2019 Tad Y2 G'!J15</f>
        <v>SSAP #3 - West</v>
      </c>
      <c r="H12" s="119"/>
      <c r="I12" s="119"/>
      <c r="J12" s="119"/>
      <c r="K12" s="119" t="s">
        <v>89</v>
      </c>
      <c r="L12" s="119"/>
      <c r="M12" s="119" t="str">
        <f>VLOOKUP('2019 Tad Y2 G'!G15,'2019 Tad Teams'!$C$3:$D$16,2,FALSE)</f>
        <v>9UMariners2019</v>
      </c>
      <c r="N12" s="119"/>
      <c r="O12" s="119">
        <v>1</v>
      </c>
      <c r="P12" s="119" t="str">
        <f>VLOOKUP('2019 Tad Y2 G'!I15,'2019 Tad Teams'!$C$3:$D$16,2,FALSE)</f>
        <v>9URoyals2019</v>
      </c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</row>
    <row r="13" spans="1:28" x14ac:dyDescent="0.25">
      <c r="A13" s="135" t="str">
        <f>TEXT('2019 Tad Y2 G'!B16,"mm/dd/yyyy")</f>
        <v>05/03/2019</v>
      </c>
      <c r="B13" s="136">
        <f>'2019 Tad Y2 G'!D16</f>
        <v>0.77083333333333337</v>
      </c>
      <c r="C13" s="135" t="str">
        <f t="shared" si="0"/>
        <v>05/03/2019</v>
      </c>
      <c r="D13" s="136">
        <f>'2019 Tad Y2 G'!E16</f>
        <v>0.83333333333333337</v>
      </c>
      <c r="E13" s="119" t="str">
        <f>CONCATENATE('2019 Tad Y2 G'!I16," at ",'2019 Tad Y2 G'!G16)</f>
        <v>BlueJays at Yankees</v>
      </c>
      <c r="F13" s="119"/>
      <c r="G13" s="119" t="str">
        <f>'2019 Tad Y2 G'!J16</f>
        <v>SSAP #3 - East</v>
      </c>
      <c r="H13" s="119"/>
      <c r="I13" s="119"/>
      <c r="J13" s="119"/>
      <c r="K13" s="119" t="s">
        <v>89</v>
      </c>
      <c r="L13" s="119"/>
      <c r="M13" s="119" t="str">
        <f>VLOOKUP('2019 Tad Y2 G'!G16,'2019 Tad Teams'!$C$3:$D$16,2,FALSE)</f>
        <v>9UYankees2019</v>
      </c>
      <c r="N13" s="119"/>
      <c r="O13" s="119">
        <v>1</v>
      </c>
      <c r="P13" s="119" t="str">
        <f>VLOOKUP('2019 Tad Y2 G'!I16,'2019 Tad Teams'!$C$3:$D$16,2,FALSE)</f>
        <v>9UBlueJays2019</v>
      </c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</row>
    <row r="14" spans="1:28" x14ac:dyDescent="0.25">
      <c r="A14" s="135" t="str">
        <f>TEXT('2019 Tad Y2 G'!B17,"mm/dd/yyyy")</f>
        <v>05/05/2019</v>
      </c>
      <c r="B14" s="136">
        <f>'2019 Tad Y2 G'!D17</f>
        <v>0.41666666666666669</v>
      </c>
      <c r="C14" s="135" t="str">
        <f t="shared" si="0"/>
        <v>05/05/2019</v>
      </c>
      <c r="D14" s="136">
        <f>'2019 Tad Y2 G'!E17</f>
        <v>0.5</v>
      </c>
      <c r="E14" s="119" t="str">
        <f>CONCATENATE('2019 Tad Y2 G'!I17," at ",'2019 Tad Y2 G'!G17)</f>
        <v>Mariners at Angels</v>
      </c>
      <c r="F14" s="119"/>
      <c r="G14" s="119" t="str">
        <f>'2019 Tad Y2 G'!J17</f>
        <v>SSAP #3 - East</v>
      </c>
      <c r="H14" s="119"/>
      <c r="I14" s="119"/>
      <c r="J14" s="119"/>
      <c r="K14" s="119" t="s">
        <v>89</v>
      </c>
      <c r="L14" s="119"/>
      <c r="M14" s="119" t="str">
        <f>VLOOKUP('2019 Tad Y2 G'!G17,'2019 Tad Teams'!$C$3:$D$16,2,FALSE)</f>
        <v>9UAngels2019</v>
      </c>
      <c r="N14" s="119"/>
      <c r="O14" s="119">
        <v>1</v>
      </c>
      <c r="P14" s="119" t="str">
        <f>VLOOKUP('2019 Tad Y2 G'!I17,'2019 Tad Teams'!$C$3:$D$16,2,FALSE)</f>
        <v>9UMariners2019</v>
      </c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</row>
    <row r="15" spans="1:28" x14ac:dyDescent="0.25">
      <c r="A15" s="135" t="str">
        <f>TEXT('2019 Tad Y2 G'!B18,"mm/dd/yyyy")</f>
        <v>05/05/2019</v>
      </c>
      <c r="B15" s="136">
        <f>'2019 Tad Y2 G'!D18</f>
        <v>0.41666666666666669</v>
      </c>
      <c r="C15" s="135" t="str">
        <f t="shared" si="0"/>
        <v>05/05/2019</v>
      </c>
      <c r="D15" s="136">
        <f>'2019 Tad Y2 G'!E18</f>
        <v>0.5</v>
      </c>
      <c r="E15" s="119" t="str">
        <f>CONCATENATE('2019 Tad Y2 G'!I18," at ",'2019 Tad Y2 G'!G18)</f>
        <v>Rays at Yankees</v>
      </c>
      <c r="F15" s="119"/>
      <c r="G15" s="119" t="str">
        <f>'2019 Tad Y2 G'!J18</f>
        <v>SSAP #3 - West</v>
      </c>
      <c r="H15" s="119"/>
      <c r="I15" s="119"/>
      <c r="J15" s="119"/>
      <c r="K15" s="119" t="s">
        <v>89</v>
      </c>
      <c r="L15" s="119"/>
      <c r="M15" s="119" t="str">
        <f>VLOOKUP('2019 Tad Y2 G'!G18,'2019 Tad Teams'!$C$3:$D$16,2,FALSE)</f>
        <v>9UYankees2019</v>
      </c>
      <c r="N15" s="119"/>
      <c r="O15" s="119">
        <v>1</v>
      </c>
      <c r="P15" s="119" t="str">
        <f>VLOOKUP('2019 Tad Y2 G'!I18,'2019 Tad Teams'!$C$3:$D$16,2,FALSE)</f>
        <v>9URays2019</v>
      </c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</row>
    <row r="16" spans="1:28" x14ac:dyDescent="0.25">
      <c r="A16" s="135" t="str">
        <f>TEXT('2019 Tad Y2 G'!B19,"mm/dd/yyyy")</f>
        <v>05/05/2019</v>
      </c>
      <c r="B16" s="136">
        <f>'2019 Tad Y2 G'!D19</f>
        <v>0.52083333333333337</v>
      </c>
      <c r="C16" s="135" t="str">
        <f t="shared" si="0"/>
        <v>05/05/2019</v>
      </c>
      <c r="D16" s="136">
        <f>'2019 Tad Y2 G'!E19</f>
        <v>0.60416666666666663</v>
      </c>
      <c r="E16" s="119" t="str">
        <f>CONCATENATE('2019 Tad Y2 G'!I19," at ",'2019 Tad Y2 G'!G19)</f>
        <v>BlueJays at Royals</v>
      </c>
      <c r="F16" s="119"/>
      <c r="G16" s="119" t="str">
        <f>'2019 Tad Y2 G'!J19</f>
        <v>SSAP #3 - East</v>
      </c>
      <c r="H16" s="119"/>
      <c r="I16" s="119"/>
      <c r="J16" s="119"/>
      <c r="K16" s="119" t="s">
        <v>89</v>
      </c>
      <c r="L16" s="119"/>
      <c r="M16" s="119" t="str">
        <f>VLOOKUP('2019 Tad Y2 G'!G19,'2019 Tad Teams'!$C$3:$D$16,2,FALSE)</f>
        <v>9URoyals2019</v>
      </c>
      <c r="N16" s="119"/>
      <c r="O16" s="119">
        <v>1</v>
      </c>
      <c r="P16" s="119" t="str">
        <f>VLOOKUP('2019 Tad Y2 G'!I19,'2019 Tad Teams'!$C$3:$D$16,2,FALSE)</f>
        <v>9UBlueJays2019</v>
      </c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</row>
    <row r="17" spans="1:28" x14ac:dyDescent="0.25">
      <c r="A17" s="135" t="str">
        <f>TEXT('2019 Tad Y2 G'!B20,"mm/dd/yyyy")</f>
        <v>05/10/2019</v>
      </c>
      <c r="B17" s="136">
        <f>'2019 Tad Y2 G'!D20</f>
        <v>0.70833333333333337</v>
      </c>
      <c r="C17" s="135" t="str">
        <f t="shared" si="0"/>
        <v>05/10/2019</v>
      </c>
      <c r="D17" s="136">
        <f>'2019 Tad Y2 G'!E20</f>
        <v>0.77083333333333337</v>
      </c>
      <c r="E17" s="119" t="str">
        <f>CONCATENATE('2019 Tad Y2 G'!I20," at ",'2019 Tad Y2 G'!G20)</f>
        <v>Angels at Yankees</v>
      </c>
      <c r="F17" s="119"/>
      <c r="G17" s="119" t="str">
        <f>'2019 Tad Y2 G'!J20</f>
        <v>SSAP #3 - East</v>
      </c>
      <c r="H17" s="119"/>
      <c r="I17" s="119"/>
      <c r="J17" s="119"/>
      <c r="K17" s="119" t="s">
        <v>89</v>
      </c>
      <c r="L17" s="119"/>
      <c r="M17" s="119" t="str">
        <f>VLOOKUP('2019 Tad Y2 G'!G20,'2019 Tad Teams'!$C$3:$D$16,2,FALSE)</f>
        <v>9UYankees2019</v>
      </c>
      <c r="N17" s="119"/>
      <c r="O17" s="119">
        <v>1</v>
      </c>
      <c r="P17" s="119" t="str">
        <f>VLOOKUP('2019 Tad Y2 G'!I20,'2019 Tad Teams'!$C$3:$D$16,2,FALSE)</f>
        <v>9UAngels2019</v>
      </c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</row>
    <row r="18" spans="1:28" x14ac:dyDescent="0.25">
      <c r="A18" s="135" t="str">
        <f>TEXT('2019 Tad Y2 G'!B21,"mm/dd/yyyy")</f>
        <v>05/10/2019</v>
      </c>
      <c r="B18" s="136">
        <f>'2019 Tad Y2 G'!D21</f>
        <v>0.70833333333333337</v>
      </c>
      <c r="C18" s="135" t="str">
        <f t="shared" si="0"/>
        <v>05/10/2019</v>
      </c>
      <c r="D18" s="136">
        <f>'2019 Tad Y2 G'!E21</f>
        <v>0.77083333333333337</v>
      </c>
      <c r="E18" s="119" t="str">
        <f>CONCATENATE('2019 Tad Y2 G'!I21," at ",'2019 Tad Y2 G'!G21)</f>
        <v>RedSox at Mariners</v>
      </c>
      <c r="F18" s="119"/>
      <c r="G18" s="119" t="str">
        <f>'2019 Tad Y2 G'!J21</f>
        <v>SSAP #3 - West</v>
      </c>
      <c r="H18" s="119"/>
      <c r="I18" s="119"/>
      <c r="J18" s="119"/>
      <c r="K18" s="119" t="s">
        <v>89</v>
      </c>
      <c r="L18" s="119"/>
      <c r="M18" s="119" t="str">
        <f>VLOOKUP('2019 Tad Y2 G'!G21,'2019 Tad Teams'!$C$3:$D$16,2,FALSE)</f>
        <v>9UMariners2019</v>
      </c>
      <c r="N18" s="119"/>
      <c r="O18" s="119">
        <v>1</v>
      </c>
      <c r="P18" s="119" t="str">
        <f>VLOOKUP('2019 Tad Y2 G'!I21,'2019 Tad Teams'!$C$3:$D$16,2,FALSE)</f>
        <v>9URedSox2019</v>
      </c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</row>
    <row r="19" spans="1:28" x14ac:dyDescent="0.25">
      <c r="A19" s="135" t="str">
        <f>TEXT('2019 Tad Y2 G'!B22,"mm/dd/yyyy")</f>
        <v>05/10/2019</v>
      </c>
      <c r="B19" s="136">
        <f>'2019 Tad Y2 G'!D22</f>
        <v>0.77083333333333337</v>
      </c>
      <c r="C19" s="135" t="str">
        <f t="shared" si="0"/>
        <v>05/10/2019</v>
      </c>
      <c r="D19" s="136">
        <f>'2019 Tad Y2 G'!E22</f>
        <v>0.83333333333333337</v>
      </c>
      <c r="E19" s="119" t="str">
        <f>CONCATENATE('2019 Tad Y2 G'!I22," at ",'2019 Tad Y2 G'!G22)</f>
        <v>Rays at Royals</v>
      </c>
      <c r="F19" s="119"/>
      <c r="G19" s="119" t="str">
        <f>'2019 Tad Y2 G'!J22</f>
        <v>SSAP #3 - East</v>
      </c>
      <c r="H19" s="119"/>
      <c r="I19" s="119"/>
      <c r="J19" s="119"/>
      <c r="K19" s="119" t="s">
        <v>89</v>
      </c>
      <c r="L19" s="119"/>
      <c r="M19" s="119" t="str">
        <f>VLOOKUP('2019 Tad Y2 G'!G22,'2019 Tad Teams'!$C$3:$D$16,2,FALSE)</f>
        <v>9URoyals2019</v>
      </c>
      <c r="N19" s="119"/>
      <c r="O19" s="119">
        <v>1</v>
      </c>
      <c r="P19" s="119" t="str">
        <f>VLOOKUP('2019 Tad Y2 G'!I22,'2019 Tad Teams'!$C$3:$D$16,2,FALSE)</f>
        <v>9URays2019</v>
      </c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</row>
    <row r="20" spans="1:28" x14ac:dyDescent="0.25">
      <c r="A20" s="135" t="str">
        <f>TEXT('2019 Tad Y2 G'!B23,"mm/dd/yyyy")</f>
        <v>05/12/2019</v>
      </c>
      <c r="B20" s="136">
        <f>'2019 Tad Y2 G'!D23</f>
        <v>0.41666666666666669</v>
      </c>
      <c r="C20" s="135" t="str">
        <f t="shared" si="0"/>
        <v>05/12/2019</v>
      </c>
      <c r="D20" s="136">
        <f>'2019 Tad Y2 G'!E23</f>
        <v>0.47916666666666669</v>
      </c>
      <c r="E20" s="119" t="str">
        <f>CONCATENATE('2019 Tad Y2 G'!I23," at ",'2019 Tad Y2 G'!G23)</f>
        <v>Angels at BlueJays</v>
      </c>
      <c r="F20" s="119"/>
      <c r="G20" s="119" t="str">
        <f>'2019 Tad Y2 G'!J23</f>
        <v>SSAP #3 - East</v>
      </c>
      <c r="H20" s="119"/>
      <c r="I20" s="119"/>
      <c r="J20" s="119"/>
      <c r="K20" s="119" t="s">
        <v>89</v>
      </c>
      <c r="L20" s="119"/>
      <c r="M20" s="119" t="str">
        <f>VLOOKUP('2019 Tad Y2 G'!G23,'2019 Tad Teams'!$C$3:$D$16,2,FALSE)</f>
        <v>9UBlueJays2019</v>
      </c>
      <c r="N20" s="119"/>
      <c r="O20" s="119">
        <v>1</v>
      </c>
      <c r="P20" s="119" t="str">
        <f>VLOOKUP('2019 Tad Y2 G'!I23,'2019 Tad Teams'!$C$3:$D$16,2,FALSE)</f>
        <v>9UAngels2019</v>
      </c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</row>
    <row r="21" spans="1:28" x14ac:dyDescent="0.25">
      <c r="A21" s="135" t="str">
        <f>TEXT('2019 Tad Y2 G'!B24,"mm/dd/yyyy")</f>
        <v>05/12/2019</v>
      </c>
      <c r="B21" s="136">
        <f>'2019 Tad Y2 G'!D24</f>
        <v>0.41666666666666669</v>
      </c>
      <c r="C21" s="135" t="str">
        <f t="shared" si="0"/>
        <v>05/12/2019</v>
      </c>
      <c r="D21" s="136">
        <f>'2019 Tad Y2 G'!E24</f>
        <v>0.47916666666666669</v>
      </c>
      <c r="E21" s="119" t="str">
        <f>CONCATENATE('2019 Tad Y2 G'!I24," at ",'2019 Tad Y2 G'!G24)</f>
        <v>RedSox at Rays</v>
      </c>
      <c r="F21" s="119"/>
      <c r="G21" s="119" t="str">
        <f>'2019 Tad Y2 G'!J24</f>
        <v>SSAP #3 - West</v>
      </c>
      <c r="H21" s="119"/>
      <c r="I21" s="119"/>
      <c r="J21" s="119"/>
      <c r="K21" s="119" t="s">
        <v>89</v>
      </c>
      <c r="L21" s="119"/>
      <c r="M21" s="119" t="str">
        <f>VLOOKUP('2019 Tad Y2 G'!G24,'2019 Tad Teams'!$C$3:$D$16,2,FALSE)</f>
        <v>9URays2019</v>
      </c>
      <c r="N21" s="119"/>
      <c r="O21" s="119">
        <v>1</v>
      </c>
      <c r="P21" s="119" t="str">
        <f>VLOOKUP('2019 Tad Y2 G'!I24,'2019 Tad Teams'!$C$3:$D$16,2,FALSE)</f>
        <v>9URedSox2019</v>
      </c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</row>
    <row r="22" spans="1:28" x14ac:dyDescent="0.25">
      <c r="A22" s="135" t="str">
        <f>TEXT('2019 Tad Y2 G'!B25,"mm/dd/yyyy")</f>
        <v>05/12/2019</v>
      </c>
      <c r="B22" s="136">
        <f>'2019 Tad Y2 G'!D25</f>
        <v>0.52083333333333337</v>
      </c>
      <c r="C22" s="135" t="str">
        <f t="shared" si="0"/>
        <v>05/12/2019</v>
      </c>
      <c r="D22" s="136">
        <f>'2019 Tad Y2 G'!E25</f>
        <v>0.58333333333333337</v>
      </c>
      <c r="E22" s="119" t="str">
        <f>CONCATENATE('2019 Tad Y2 G'!I25," at ",'2019 Tad Y2 G'!G25)</f>
        <v>Yankees at Royals</v>
      </c>
      <c r="F22" s="119"/>
      <c r="G22" s="119" t="str">
        <f>'2019 Tad Y2 G'!J25</f>
        <v>SSAP #3 - East</v>
      </c>
      <c r="H22" s="119"/>
      <c r="I22" s="119"/>
      <c r="J22" s="119"/>
      <c r="K22" s="119" t="s">
        <v>89</v>
      </c>
      <c r="L22" s="119"/>
      <c r="M22" s="119" t="str">
        <f>VLOOKUP('2019 Tad Y2 G'!G25,'2019 Tad Teams'!$C$3:$D$16,2,FALSE)</f>
        <v>9URoyals2019</v>
      </c>
      <c r="N22" s="119"/>
      <c r="O22" s="119">
        <v>1</v>
      </c>
      <c r="P22" s="119" t="str">
        <f>VLOOKUP('2019 Tad Y2 G'!I25,'2019 Tad Teams'!$C$3:$D$16,2,FALSE)</f>
        <v>9UYankees2019</v>
      </c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</row>
    <row r="23" spans="1:28" x14ac:dyDescent="0.25">
      <c r="A23" s="135" t="str">
        <f>TEXT('2019 Tad Y2 G'!B26,"mm/dd/yyyy")</f>
        <v>05/17/2019</v>
      </c>
      <c r="B23" s="136">
        <f>'2019 Tad Y2 G'!D26</f>
        <v>0.70833333333333337</v>
      </c>
      <c r="C23" s="135" t="str">
        <f t="shared" si="0"/>
        <v>05/17/2019</v>
      </c>
      <c r="D23" s="136">
        <f>'2019 Tad Y2 G'!E26</f>
        <v>0.77083333333333337</v>
      </c>
      <c r="E23" s="119" t="str">
        <f>CONCATENATE('2019 Tad Y2 G'!I26," at ",'2019 Tad Y2 G'!G26)</f>
        <v>Rays at BlueJays</v>
      </c>
      <c r="F23" s="119"/>
      <c r="G23" s="119" t="str">
        <f>'2019 Tad Y2 G'!J26</f>
        <v>SSAP #3 - East</v>
      </c>
      <c r="H23" s="119"/>
      <c r="I23" s="119"/>
      <c r="J23" s="119"/>
      <c r="K23" s="119" t="s">
        <v>89</v>
      </c>
      <c r="L23" s="119"/>
      <c r="M23" s="119" t="str">
        <f>VLOOKUP('2019 Tad Y2 G'!G26,'2019 Tad Teams'!$C$3:$D$16,2,FALSE)</f>
        <v>9UBlueJays2019</v>
      </c>
      <c r="N23" s="119"/>
      <c r="O23" s="119">
        <v>1</v>
      </c>
      <c r="P23" s="119" t="str">
        <f>VLOOKUP('2019 Tad Y2 G'!I26,'2019 Tad Teams'!$C$3:$D$16,2,FALSE)</f>
        <v>9URays2019</v>
      </c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</row>
    <row r="24" spans="1:28" x14ac:dyDescent="0.25">
      <c r="A24" s="135" t="str">
        <f>TEXT('2019 Tad Y2 G'!B27,"mm/dd/yyyy")</f>
        <v>05/17/2019</v>
      </c>
      <c r="B24" s="136">
        <f>'2019 Tad Y2 G'!D27</f>
        <v>0.72916666666666663</v>
      </c>
      <c r="C24" s="135" t="str">
        <f t="shared" si="0"/>
        <v>05/17/2019</v>
      </c>
      <c r="D24" s="136">
        <f>'2019 Tad Y2 G'!E27</f>
        <v>0.8125</v>
      </c>
      <c r="E24" s="119" t="str">
        <f>CONCATENATE('2019 Tad Y2 G'!I27," at ",'2019 Tad Y2 G'!G27)</f>
        <v>Royals at Yankees</v>
      </c>
      <c r="F24" s="119"/>
      <c r="G24" s="119" t="str">
        <f>'2019 Tad Y2 G'!J27</f>
        <v>Bakerview East</v>
      </c>
      <c r="H24" s="119"/>
      <c r="I24" s="119"/>
      <c r="J24" s="119"/>
      <c r="K24" s="119" t="s">
        <v>89</v>
      </c>
      <c r="L24" s="119"/>
      <c r="M24" s="119" t="str">
        <f>VLOOKUP('2019 Tad Y2 G'!G27,'2019 Tad Teams'!$C$3:$D$16,2,FALSE)</f>
        <v>9UYankees2019</v>
      </c>
      <c r="N24" s="119"/>
      <c r="O24" s="119">
        <v>1</v>
      </c>
      <c r="P24" s="119" t="str">
        <f>VLOOKUP('2019 Tad Y2 G'!I27,'2019 Tad Teams'!$C$3:$D$16,2,FALSE)</f>
        <v>9URoyals2019</v>
      </c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</row>
    <row r="25" spans="1:28" x14ac:dyDescent="0.25">
      <c r="A25" s="135" t="str">
        <f>TEXT('2019 Tad Y2 G'!B28,"mm/dd/yyyy")</f>
        <v>05/17/2019</v>
      </c>
      <c r="B25" s="136">
        <f>'2019 Tad Y2 G'!D28</f>
        <v>0.77083333333333337</v>
      </c>
      <c r="C25" s="135" t="str">
        <f t="shared" si="0"/>
        <v>05/17/2019</v>
      </c>
      <c r="D25" s="136">
        <f>'2019 Tad Y2 G'!E28</f>
        <v>0.83333333333333337</v>
      </c>
      <c r="E25" s="119" t="str">
        <f>CONCATENATE('2019 Tad Y2 G'!I28," at ",'2019 Tad Y2 G'!G28)</f>
        <v>Angels at RedSox</v>
      </c>
      <c r="F25" s="119"/>
      <c r="G25" s="119" t="str">
        <f>'2019 Tad Y2 G'!J28</f>
        <v>SSAP #3 - East</v>
      </c>
      <c r="H25" s="119"/>
      <c r="I25" s="119"/>
      <c r="J25" s="119"/>
      <c r="K25" s="119" t="s">
        <v>89</v>
      </c>
      <c r="L25" s="119"/>
      <c r="M25" s="119" t="str">
        <f>VLOOKUP('2019 Tad Y2 G'!G28,'2019 Tad Teams'!$C$3:$D$16,2,FALSE)</f>
        <v>9URedSox2019</v>
      </c>
      <c r="N25" s="119"/>
      <c r="O25" s="119">
        <v>1</v>
      </c>
      <c r="P25" s="119" t="str">
        <f>VLOOKUP('2019 Tad Y2 G'!I28,'2019 Tad Teams'!$C$3:$D$16,2,FALSE)</f>
        <v>9UAngels2019</v>
      </c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</row>
    <row r="26" spans="1:28" x14ac:dyDescent="0.25">
      <c r="A26" s="135" t="str">
        <f>TEXT('2019 Tad Y2 G'!B29,"mm/dd/yyyy")</f>
        <v>05/24/2019</v>
      </c>
      <c r="B26" s="136">
        <f>'2019 Tad Y2 G'!D29</f>
        <v>0.70833333333333337</v>
      </c>
      <c r="C26" s="135" t="str">
        <f t="shared" si="0"/>
        <v>05/24/2019</v>
      </c>
      <c r="D26" s="136">
        <f>'2019 Tad Y2 G'!E29</f>
        <v>0.77083333333333337</v>
      </c>
      <c r="E26" s="119" t="str">
        <f>CONCATENATE('2019 Tad Y2 G'!I29," at ",'2019 Tad Y2 G'!G29)</f>
        <v>BlueJays at RedSox</v>
      </c>
      <c r="F26" s="119"/>
      <c r="G26" s="119" t="str">
        <f>'2019 Tad Y2 G'!J29</f>
        <v>SSAP #3 - East</v>
      </c>
      <c r="H26" s="119"/>
      <c r="I26" s="119"/>
      <c r="J26" s="119"/>
      <c r="K26" s="119" t="s">
        <v>89</v>
      </c>
      <c r="L26" s="119"/>
      <c r="M26" s="119" t="str">
        <f>VLOOKUP('2019 Tad Y2 G'!G29,'2019 Tad Teams'!$C$3:$D$16,2,FALSE)</f>
        <v>9URedSox2019</v>
      </c>
      <c r="N26" s="119"/>
      <c r="O26" s="119">
        <v>1</v>
      </c>
      <c r="P26" s="119" t="str">
        <f>VLOOKUP('2019 Tad Y2 G'!I29,'2019 Tad Teams'!$C$3:$D$16,2,FALSE)</f>
        <v>9UBlueJays2019</v>
      </c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</row>
    <row r="27" spans="1:28" x14ac:dyDescent="0.25">
      <c r="A27" s="135" t="str">
        <f>TEXT('2019 Tad Y2 G'!B30,"mm/dd/yyyy")</f>
        <v>05/24/2019</v>
      </c>
      <c r="B27" s="136">
        <f>'2019 Tad Y2 G'!D30</f>
        <v>0.70833333333333337</v>
      </c>
      <c r="C27" s="135" t="str">
        <f t="shared" si="0"/>
        <v>05/24/2019</v>
      </c>
      <c r="D27" s="136">
        <f>'2019 Tad Y2 G'!E30</f>
        <v>0.77083333333333337</v>
      </c>
      <c r="E27" s="119" t="str">
        <f>CONCATENATE('2019 Tad Y2 G'!I30," at ",'2019 Tad Y2 G'!G30)</f>
        <v>Rays at Mariners</v>
      </c>
      <c r="F27" s="119"/>
      <c r="G27" s="119" t="str">
        <f>'2019 Tad Y2 G'!J30</f>
        <v>SSAP #3 - West</v>
      </c>
      <c r="H27" s="119"/>
      <c r="I27" s="119"/>
      <c r="J27" s="119"/>
      <c r="K27" s="119" t="s">
        <v>89</v>
      </c>
      <c r="L27" s="119"/>
      <c r="M27" s="119" t="str">
        <f>VLOOKUP('2019 Tad Y2 G'!G30,'2019 Tad Teams'!$C$3:$D$16,2,FALSE)</f>
        <v>9UMariners2019</v>
      </c>
      <c r="N27" s="119"/>
      <c r="O27" s="119">
        <v>1</v>
      </c>
      <c r="P27" s="119" t="str">
        <f>VLOOKUP('2019 Tad Y2 G'!I30,'2019 Tad Teams'!$C$3:$D$16,2,FALSE)</f>
        <v>9URays2019</v>
      </c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</row>
    <row r="28" spans="1:28" x14ac:dyDescent="0.25">
      <c r="A28" s="135" t="str">
        <f>TEXT('2019 Tad Y2 G'!B31,"mm/dd/yyyy")</f>
        <v>05/24/2019</v>
      </c>
      <c r="B28" s="136">
        <f>'2019 Tad Y2 G'!D31</f>
        <v>0.77083333333333337</v>
      </c>
      <c r="C28" s="135" t="str">
        <f t="shared" si="0"/>
        <v>05/24/2019</v>
      </c>
      <c r="D28" s="136">
        <f>'2019 Tad Y2 G'!E31</f>
        <v>0.83333333333333337</v>
      </c>
      <c r="E28" s="119" t="str">
        <f>CONCATENATE('2019 Tad Y2 G'!I31," at ",'2019 Tad Y2 G'!G31)</f>
        <v>Royals at Angels</v>
      </c>
      <c r="F28" s="119"/>
      <c r="G28" s="119" t="str">
        <f>'2019 Tad Y2 G'!J31</f>
        <v>SSAP #3 - East</v>
      </c>
      <c r="H28" s="119"/>
      <c r="I28" s="119"/>
      <c r="J28" s="119"/>
      <c r="K28" s="119" t="s">
        <v>89</v>
      </c>
      <c r="L28" s="119"/>
      <c r="M28" s="119" t="str">
        <f>VLOOKUP('2019 Tad Y2 G'!G31,'2019 Tad Teams'!$C$3:$D$16,2,FALSE)</f>
        <v>9UAngels2019</v>
      </c>
      <c r="N28" s="119"/>
      <c r="O28" s="119">
        <v>1</v>
      </c>
      <c r="P28" s="119" t="str">
        <f>VLOOKUP('2019 Tad Y2 G'!I31,'2019 Tad Teams'!$C$3:$D$16,2,FALSE)</f>
        <v>9URoyals2019</v>
      </c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</row>
    <row r="29" spans="1:28" x14ac:dyDescent="0.25">
      <c r="A29" s="135" t="str">
        <f>TEXT('2019 Tad Y2 G'!B32,"mm/dd/yyyy")</f>
        <v>05/26/2019</v>
      </c>
      <c r="B29" s="136">
        <f>'2019 Tad Y2 G'!D32</f>
        <v>0.41666666666666669</v>
      </c>
      <c r="C29" s="135" t="str">
        <f t="shared" si="0"/>
        <v>05/26/2019</v>
      </c>
      <c r="D29" s="136">
        <f>'2019 Tad Y2 G'!E32</f>
        <v>0.47916666666666669</v>
      </c>
      <c r="E29" s="119" t="str">
        <f>CONCATENATE('2019 Tad Y2 G'!I32," at ",'2019 Tad Y2 G'!G32)</f>
        <v>RedSox at Yankees</v>
      </c>
      <c r="F29" s="119"/>
      <c r="G29" s="119" t="str">
        <f>'2019 Tad Y2 G'!J32</f>
        <v>SSAP #3 - East</v>
      </c>
      <c r="H29" s="119"/>
      <c r="I29" s="119"/>
      <c r="J29" s="119"/>
      <c r="K29" s="119" t="s">
        <v>89</v>
      </c>
      <c r="L29" s="119"/>
      <c r="M29" s="119" t="str">
        <f>VLOOKUP('2019 Tad Y2 G'!G32,'2019 Tad Teams'!$C$3:$D$16,2,FALSE)</f>
        <v>9UYankees2019</v>
      </c>
      <c r="N29" s="119"/>
      <c r="O29" s="119">
        <v>1</v>
      </c>
      <c r="P29" s="119" t="str">
        <f>VLOOKUP('2019 Tad Y2 G'!I32,'2019 Tad Teams'!$C$3:$D$16,2,FALSE)</f>
        <v>9URedSox2019</v>
      </c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</row>
    <row r="30" spans="1:28" x14ac:dyDescent="0.25">
      <c r="A30" s="135" t="str">
        <f>TEXT('2019 Tad Y2 G'!B33,"mm/dd/yyyy")</f>
        <v>05/26/2019</v>
      </c>
      <c r="B30" s="136">
        <f>'2019 Tad Y2 G'!D33</f>
        <v>0.41666666666666669</v>
      </c>
      <c r="C30" s="135" t="str">
        <f t="shared" si="0"/>
        <v>05/26/2019</v>
      </c>
      <c r="D30" s="136">
        <f>'2019 Tad Y2 G'!E33</f>
        <v>0.47916666666666669</v>
      </c>
      <c r="E30" s="119" t="str">
        <f>CONCATENATE('2019 Tad Y2 G'!I33," at ",'2019 Tad Y2 G'!G33)</f>
        <v>Angels at Mariners</v>
      </c>
      <c r="F30" s="119"/>
      <c r="G30" s="119" t="str">
        <f>'2019 Tad Y2 G'!J33</f>
        <v>SSAP #3 - West</v>
      </c>
      <c r="H30" s="119"/>
      <c r="I30" s="119"/>
      <c r="J30" s="119"/>
      <c r="K30" s="119" t="s">
        <v>89</v>
      </c>
      <c r="L30" s="119"/>
      <c r="M30" s="119" t="str">
        <f>VLOOKUP('2019 Tad Y2 G'!G33,'2019 Tad Teams'!$C$3:$D$16,2,FALSE)</f>
        <v>9UMariners2019</v>
      </c>
      <c r="N30" s="119"/>
      <c r="O30" s="119">
        <v>1</v>
      </c>
      <c r="P30" s="119" t="str">
        <f>VLOOKUP('2019 Tad Y2 G'!I33,'2019 Tad Teams'!$C$3:$D$16,2,FALSE)</f>
        <v>9UAngels2019</v>
      </c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</row>
    <row r="31" spans="1:28" x14ac:dyDescent="0.25">
      <c r="A31" s="135" t="str">
        <f>TEXT('2019 Tad Y2 G'!B34,"mm/dd/yyyy")</f>
        <v>05/26/2019</v>
      </c>
      <c r="B31" s="136">
        <f>'2019 Tad Y2 G'!D34</f>
        <v>0.52083333333333337</v>
      </c>
      <c r="C31" s="135" t="str">
        <f t="shared" si="0"/>
        <v>05/26/2019</v>
      </c>
      <c r="D31" s="136">
        <f>'2019 Tad Y2 G'!E34</f>
        <v>0.58333333333333337</v>
      </c>
      <c r="E31" s="119" t="str">
        <f>CONCATENATE('2019 Tad Y2 G'!I34," at ",'2019 Tad Y2 G'!G34)</f>
        <v>BlueJays at Rays</v>
      </c>
      <c r="F31" s="119"/>
      <c r="G31" s="119" t="str">
        <f>'2019 Tad Y2 G'!J34</f>
        <v>SSAP #3 - East</v>
      </c>
      <c r="H31" s="119"/>
      <c r="I31" s="119"/>
      <c r="J31" s="119"/>
      <c r="K31" s="119" t="s">
        <v>89</v>
      </c>
      <c r="L31" s="119"/>
      <c r="M31" s="119" t="str">
        <f>VLOOKUP('2019 Tad Y2 G'!G34,'2019 Tad Teams'!$C$3:$D$16,2,FALSE)</f>
        <v>9URays2019</v>
      </c>
      <c r="N31" s="119"/>
      <c r="O31" s="119">
        <v>1</v>
      </c>
      <c r="P31" s="119" t="str">
        <f>VLOOKUP('2019 Tad Y2 G'!I34,'2019 Tad Teams'!$C$3:$D$16,2,FALSE)</f>
        <v>9UBlueJays2019</v>
      </c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</row>
    <row r="32" spans="1:28" x14ac:dyDescent="0.25">
      <c r="A32" s="135" t="str">
        <f>TEXT('2019 Tad Y2 G'!B35,"mm/dd/yyyy")</f>
        <v>05/28/2019</v>
      </c>
      <c r="B32" s="136">
        <f>'2019 Tad Y2 G'!D35</f>
        <v>0.70833333333333337</v>
      </c>
      <c r="C32" s="135" t="str">
        <f t="shared" si="0"/>
        <v>05/28/2019</v>
      </c>
      <c r="D32" s="136">
        <f>'2019 Tad Y2 G'!E35</f>
        <v>0.77083333333333337</v>
      </c>
      <c r="E32" s="119" t="str">
        <f>CONCATENATE('2019 Tad Y2 G'!I35," at ",'2019 Tad Y2 G'!G35)</f>
        <v>Rays at Angels</v>
      </c>
      <c r="F32" s="119"/>
      <c r="G32" s="119" t="str">
        <f>'2019 Tad Y2 G'!J35</f>
        <v>SSAP #3 - East</v>
      </c>
      <c r="H32" s="119"/>
      <c r="I32" s="119"/>
      <c r="J32" s="119"/>
      <c r="K32" s="119" t="s">
        <v>89</v>
      </c>
      <c r="L32" s="119"/>
      <c r="M32" s="119" t="str">
        <f>VLOOKUP('2019 Tad Y2 G'!G35,'2019 Tad Teams'!$C$3:$D$16,2,FALSE)</f>
        <v>9UAngels2019</v>
      </c>
      <c r="N32" s="119"/>
      <c r="O32" s="119">
        <v>1</v>
      </c>
      <c r="P32" s="119" t="str">
        <f>VLOOKUP('2019 Tad Y2 G'!I35,'2019 Tad Teams'!$C$3:$D$16,2,FALSE)</f>
        <v>9URays2019</v>
      </c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</row>
    <row r="33" spans="1:28" x14ac:dyDescent="0.25">
      <c r="A33" s="135" t="str">
        <f>TEXT('2019 Tad Y2 G'!B36,"mm/dd/yyyy")</f>
        <v>05/31/2019</v>
      </c>
      <c r="B33" s="136">
        <f>'2019 Tad Y2 G'!D36</f>
        <v>0.70833333333333337</v>
      </c>
      <c r="C33" s="135" t="str">
        <f t="shared" si="0"/>
        <v>05/31/2019</v>
      </c>
      <c r="D33" s="136">
        <f>'2019 Tad Y2 G'!E36</f>
        <v>0.77083333333333337</v>
      </c>
      <c r="E33" s="119" t="str">
        <f>CONCATENATE('2019 Tad Y2 G'!I36," at ",'2019 Tad Y2 G'!G36)</f>
        <v>Rays at Angels</v>
      </c>
      <c r="F33" s="119"/>
      <c r="G33" s="119" t="str">
        <f>'2019 Tad Y2 G'!J36</f>
        <v>SSAP #3 - East</v>
      </c>
      <c r="H33" s="119"/>
      <c r="I33" s="119"/>
      <c r="J33" s="119"/>
      <c r="K33" s="119" t="s">
        <v>89</v>
      </c>
      <c r="L33" s="119"/>
      <c r="M33" s="119" t="str">
        <f>VLOOKUP('2019 Tad Y2 G'!G36,'2019 Tad Teams'!$C$3:$D$16,2,FALSE)</f>
        <v>9UAngels2019</v>
      </c>
      <c r="N33" s="119"/>
      <c r="O33" s="119">
        <v>1</v>
      </c>
      <c r="P33" s="119" t="str">
        <f>VLOOKUP('2019 Tad Y2 G'!I36,'2019 Tad Teams'!$C$3:$D$16,2,FALSE)</f>
        <v>9URays2019</v>
      </c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</row>
    <row r="34" spans="1:28" x14ac:dyDescent="0.25">
      <c r="A34" s="135" t="str">
        <f>TEXT('2019 Tad Y2 G'!B37,"mm/dd/yyyy")</f>
        <v>05/31/2019</v>
      </c>
      <c r="B34" s="136">
        <f>'2019 Tad Y2 G'!D37</f>
        <v>0.70833333333333337</v>
      </c>
      <c r="C34" s="135" t="str">
        <f t="shared" si="0"/>
        <v>05/31/2019</v>
      </c>
      <c r="D34" s="136">
        <f>'2019 Tad Y2 G'!E37</f>
        <v>0.77083333333333337</v>
      </c>
      <c r="E34" s="119" t="str">
        <f>CONCATENATE('2019 Tad Y2 G'!I37," at ",'2019 Tad Y2 G'!G37)</f>
        <v>Royals at RedSox</v>
      </c>
      <c r="F34" s="119"/>
      <c r="G34" s="119" t="str">
        <f>'2019 Tad Y2 G'!J37</f>
        <v>SSAP #3 - West</v>
      </c>
      <c r="H34" s="119"/>
      <c r="I34" s="119"/>
      <c r="J34" s="119"/>
      <c r="K34" s="119" t="s">
        <v>89</v>
      </c>
      <c r="L34" s="119"/>
      <c r="M34" s="119" t="str">
        <f>VLOOKUP('2019 Tad Y2 G'!G37,'2019 Tad Teams'!$C$3:$D$16,2,FALSE)</f>
        <v>9URedSox2019</v>
      </c>
      <c r="N34" s="119"/>
      <c r="O34" s="119">
        <v>1</v>
      </c>
      <c r="P34" s="119" t="str">
        <f>VLOOKUP('2019 Tad Y2 G'!I37,'2019 Tad Teams'!$C$3:$D$16,2,FALSE)</f>
        <v>9URoyals2019</v>
      </c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</row>
    <row r="35" spans="1:28" x14ac:dyDescent="0.25">
      <c r="A35" s="135" t="str">
        <f>TEXT('2019 Tad Y2 G'!B38,"mm/dd/yyyy")</f>
        <v>05/31/2019</v>
      </c>
      <c r="B35" s="136">
        <f>'2019 Tad Y2 G'!D38</f>
        <v>0.77083333333333337</v>
      </c>
      <c r="C35" s="135" t="str">
        <f t="shared" si="0"/>
        <v>05/31/2019</v>
      </c>
      <c r="D35" s="136">
        <f>'2019 Tad Y2 G'!E38</f>
        <v>0.83333333333333337</v>
      </c>
      <c r="E35" s="119" t="str">
        <f>CONCATENATE('2019 Tad Y2 G'!I38," at ",'2019 Tad Y2 G'!G38)</f>
        <v>Mariners at Yankees</v>
      </c>
      <c r="F35" s="119"/>
      <c r="G35" s="119" t="str">
        <f>'2019 Tad Y2 G'!J38</f>
        <v>SSAP #3 - East</v>
      </c>
      <c r="H35" s="119"/>
      <c r="I35" s="119"/>
      <c r="J35" s="119"/>
      <c r="K35" s="119" t="s">
        <v>89</v>
      </c>
      <c r="L35" s="119"/>
      <c r="M35" s="119" t="str">
        <f>VLOOKUP('2019 Tad Y2 G'!G38,'2019 Tad Teams'!$C$3:$D$16,2,FALSE)</f>
        <v>9UYankees2019</v>
      </c>
      <c r="N35" s="119"/>
      <c r="O35" s="119">
        <v>1</v>
      </c>
      <c r="P35" s="119" t="str">
        <f>VLOOKUP('2019 Tad Y2 G'!I38,'2019 Tad Teams'!$C$3:$D$16,2,FALSE)</f>
        <v>9UMariners2019</v>
      </c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</row>
    <row r="36" spans="1:28" x14ac:dyDescent="0.25">
      <c r="A36" s="135" t="str">
        <f>TEXT('2019 Tad Y2 G'!B39,"mm/dd/yyyy")</f>
        <v>06/02/2019</v>
      </c>
      <c r="B36" s="136">
        <f>'2019 Tad Y2 G'!D39</f>
        <v>0.41666666666666669</v>
      </c>
      <c r="C36" s="135" t="str">
        <f t="shared" si="0"/>
        <v>06/02/2019</v>
      </c>
      <c r="D36" s="136">
        <f>'2019 Tad Y2 G'!E39</f>
        <v>0.47916666666666669</v>
      </c>
      <c r="E36" s="119" t="str">
        <f>CONCATENATE('2019 Tad Y2 G'!I39," at ",'2019 Tad Y2 G'!G39)</f>
        <v>Angels at Yankees</v>
      </c>
      <c r="F36" s="119"/>
      <c r="G36" s="119" t="str">
        <f>'2019 Tad Y2 G'!J39</f>
        <v>Bakerview East</v>
      </c>
      <c r="H36" s="119"/>
      <c r="I36" s="119"/>
      <c r="J36" s="119"/>
      <c r="K36" s="119" t="s">
        <v>89</v>
      </c>
      <c r="L36" s="119"/>
      <c r="M36" s="119" t="str">
        <f>VLOOKUP('2019 Tad Y2 G'!G39,'2019 Tad Teams'!$C$3:$D$16,2,FALSE)</f>
        <v>9UYankees2019</v>
      </c>
      <c r="N36" s="119"/>
      <c r="O36" s="119">
        <v>1</v>
      </c>
      <c r="P36" s="119" t="str">
        <f>VLOOKUP('2019 Tad Y2 G'!I39,'2019 Tad Teams'!$C$3:$D$16,2,FALSE)</f>
        <v>9UAngels2019</v>
      </c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</row>
    <row r="37" spans="1:28" x14ac:dyDescent="0.25">
      <c r="A37" s="135" t="str">
        <f>TEXT('2019 Tad Y2 G'!B40,"mm/dd/yyyy")</f>
        <v>06/02/2019</v>
      </c>
      <c r="B37" s="136">
        <f>'2019 Tad Y2 G'!D40</f>
        <v>0.41666666666666669</v>
      </c>
      <c r="C37" s="135" t="str">
        <f t="shared" si="0"/>
        <v>06/02/2019</v>
      </c>
      <c r="D37" s="136">
        <f>'2019 Tad Y2 G'!E40</f>
        <v>0.47916666666666669</v>
      </c>
      <c r="E37" s="119" t="str">
        <f>CONCATENATE('2019 Tad Y2 G'!I40," at ",'2019 Tad Y2 G'!G40)</f>
        <v>Mariners at RedSox</v>
      </c>
      <c r="F37" s="119"/>
      <c r="G37" s="119" t="str">
        <f>'2019 Tad Y2 G'!J40</f>
        <v>Bakerview West</v>
      </c>
      <c r="H37" s="119"/>
      <c r="I37" s="119"/>
      <c r="J37" s="119"/>
      <c r="K37" s="119" t="s">
        <v>89</v>
      </c>
      <c r="L37" s="119"/>
      <c r="M37" s="119" t="str">
        <f>VLOOKUP('2019 Tad Y2 G'!G40,'2019 Tad Teams'!$C$3:$D$16,2,FALSE)</f>
        <v>9URedSox2019</v>
      </c>
      <c r="N37" s="119"/>
      <c r="O37" s="119">
        <v>1</v>
      </c>
      <c r="P37" s="119" t="str">
        <f>VLOOKUP('2019 Tad Y2 G'!I40,'2019 Tad Teams'!$C$3:$D$16,2,FALSE)</f>
        <v>9UMariners2019</v>
      </c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</row>
    <row r="38" spans="1:28" x14ac:dyDescent="0.25">
      <c r="A38" s="135" t="str">
        <f>TEXT('2019 Tad Y2 G'!B41,"mm/dd/yyyy")</f>
        <v>06/02/2019</v>
      </c>
      <c r="B38" s="136">
        <f>'2019 Tad Y2 G'!D41</f>
        <v>0.52083333333333337</v>
      </c>
      <c r="C38" s="135" t="str">
        <f t="shared" si="0"/>
        <v>06/02/2019</v>
      </c>
      <c r="D38" s="136">
        <f>'2019 Tad Y2 G'!E41</f>
        <v>0.58333333333333337</v>
      </c>
      <c r="E38" s="119" t="str">
        <f>CONCATENATE('2019 Tad Y2 G'!I41," at ",'2019 Tad Y2 G'!G41)</f>
        <v>Royals at BlueJays</v>
      </c>
      <c r="F38" s="119"/>
      <c r="G38" s="119" t="str">
        <f>'2019 Tad Y2 G'!J41</f>
        <v>Bakerview East</v>
      </c>
      <c r="H38" s="119"/>
      <c r="I38" s="119"/>
      <c r="J38" s="119"/>
      <c r="K38" s="119" t="s">
        <v>89</v>
      </c>
      <c r="L38" s="119"/>
      <c r="M38" s="119" t="str">
        <f>VLOOKUP('2019 Tad Y2 G'!G41,'2019 Tad Teams'!$C$3:$D$16,2,FALSE)</f>
        <v>9UBlueJays2019</v>
      </c>
      <c r="N38" s="119"/>
      <c r="O38" s="119">
        <v>1</v>
      </c>
      <c r="P38" s="119" t="str">
        <f>VLOOKUP('2019 Tad Y2 G'!I41,'2019 Tad Teams'!$C$3:$D$16,2,FALSE)</f>
        <v>9URoyals2019</v>
      </c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</row>
    <row r="39" spans="1:28" x14ac:dyDescent="0.25">
      <c r="A39" s="135" t="str">
        <f>TEXT('2019 Tad Y2 G'!B42,"mm/dd/yyyy")</f>
        <v>06/04/2019</v>
      </c>
      <c r="B39" s="136">
        <f>'2019 Tad Y2 G'!D42</f>
        <v>0.70833333333333337</v>
      </c>
      <c r="C39" s="135" t="str">
        <f t="shared" si="0"/>
        <v>06/04/2019</v>
      </c>
      <c r="D39" s="136">
        <f>'2019 Tad Y2 G'!E42</f>
        <v>0.77083333333333337</v>
      </c>
      <c r="E39" s="119" t="str">
        <f>CONCATENATE('2019 Tad Y2 G'!I42," at ",'2019 Tad Y2 G'!G42)</f>
        <v>Rays at RedSox</v>
      </c>
      <c r="F39" s="119"/>
      <c r="G39" s="119" t="str">
        <f>'2019 Tad Y2 G'!J42</f>
        <v>SSAP #3 - East</v>
      </c>
      <c r="H39" s="119"/>
      <c r="I39" s="119"/>
      <c r="J39" s="119"/>
      <c r="K39" s="119" t="s">
        <v>89</v>
      </c>
      <c r="L39" s="119"/>
      <c r="M39" s="119" t="str">
        <f>VLOOKUP('2019 Tad Y2 G'!G42,'2019 Tad Teams'!$C$3:$D$16,2,FALSE)</f>
        <v>9URedSox2019</v>
      </c>
      <c r="N39" s="119"/>
      <c r="O39" s="119">
        <v>1</v>
      </c>
      <c r="P39" s="119" t="str">
        <f>VLOOKUP('2019 Tad Y2 G'!I42,'2019 Tad Teams'!$C$3:$D$16,2,FALSE)</f>
        <v>9URays2019</v>
      </c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</row>
    <row r="40" spans="1:28" x14ac:dyDescent="0.25">
      <c r="A40" s="135" t="str">
        <f>TEXT('2019 Tad Y2 G'!B43,"mm/dd/yyyy")</f>
        <v>06/07/2019</v>
      </c>
      <c r="B40" s="136">
        <f>'2019 Tad Y2 G'!D43</f>
        <v>0.70833333333333337</v>
      </c>
      <c r="C40" s="135" t="str">
        <f t="shared" si="0"/>
        <v>06/07/2019</v>
      </c>
      <c r="D40" s="136">
        <f>'2019 Tad Y2 G'!E43</f>
        <v>0.77083333333333337</v>
      </c>
      <c r="E40" s="119" t="str">
        <f>CONCATENATE('2019 Tad Y2 G'!I43," at ",'2019 Tad Y2 G'!G43)</f>
        <v>Rays at Royals</v>
      </c>
      <c r="F40" s="119"/>
      <c r="G40" s="119" t="str">
        <f>'2019 Tad Y2 G'!J43</f>
        <v>SSAP #3 - East</v>
      </c>
      <c r="H40" s="119"/>
      <c r="I40" s="119"/>
      <c r="J40" s="119"/>
      <c r="K40" s="119" t="s">
        <v>89</v>
      </c>
      <c r="L40" s="119"/>
      <c r="M40" s="119" t="str">
        <f>VLOOKUP('2019 Tad Y2 G'!G43,'2019 Tad Teams'!$C$3:$D$16,2,FALSE)</f>
        <v>9URoyals2019</v>
      </c>
      <c r="N40" s="119"/>
      <c r="O40" s="119">
        <v>1</v>
      </c>
      <c r="P40" s="119" t="str">
        <f>VLOOKUP('2019 Tad Y2 G'!I43,'2019 Tad Teams'!$C$3:$D$16,2,FALSE)</f>
        <v>9URays2019</v>
      </c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</row>
    <row r="41" spans="1:28" x14ac:dyDescent="0.25">
      <c r="A41" s="135" t="str">
        <f>TEXT('2019 Tad Y2 G'!B44,"mm/dd/yyyy")</f>
        <v>06/07/2019</v>
      </c>
      <c r="B41" s="136">
        <f>'2019 Tad Y2 G'!D44</f>
        <v>0.70833333333333337</v>
      </c>
      <c r="C41" s="135" t="str">
        <f t="shared" si="0"/>
        <v>06/07/2019</v>
      </c>
      <c r="D41" s="136">
        <f>'2019 Tad Y2 G'!E44</f>
        <v>0.77083333333333337</v>
      </c>
      <c r="E41" s="119" t="str">
        <f>CONCATENATE('2019 Tad Y2 G'!I44," at ",'2019 Tad Y2 G'!G44)</f>
        <v>Yankees at BlueJays</v>
      </c>
      <c r="F41" s="119"/>
      <c r="G41" s="119" t="str">
        <f>'2019 Tad Y2 G'!J44</f>
        <v>SSAP #3 - West</v>
      </c>
      <c r="H41" s="119"/>
      <c r="I41" s="119"/>
      <c r="J41" s="119"/>
      <c r="K41" s="119" t="s">
        <v>89</v>
      </c>
      <c r="L41" s="119"/>
      <c r="M41" s="119" t="str">
        <f>VLOOKUP('2019 Tad Y2 G'!G44,'2019 Tad Teams'!$C$3:$D$16,2,FALSE)</f>
        <v>9UBlueJays2019</v>
      </c>
      <c r="N41" s="119"/>
      <c r="O41" s="119">
        <v>1</v>
      </c>
      <c r="P41" s="119" t="str">
        <f>VLOOKUP('2019 Tad Y2 G'!I44,'2019 Tad Teams'!$C$3:$D$16,2,FALSE)</f>
        <v>9UYankees2019</v>
      </c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</row>
    <row r="42" spans="1:28" x14ac:dyDescent="0.25">
      <c r="A42" s="135" t="str">
        <f>TEXT('2019 Tad Y2 G'!B45,"mm/dd/yyyy")</f>
        <v>06/07/2019</v>
      </c>
      <c r="B42" s="136">
        <f>'2019 Tad Y2 G'!D45</f>
        <v>0.77083333333333337</v>
      </c>
      <c r="C42" s="135" t="str">
        <f t="shared" si="0"/>
        <v>06/07/2019</v>
      </c>
      <c r="D42" s="136">
        <f>'2019 Tad Y2 G'!E45</f>
        <v>0.83333333333333337</v>
      </c>
      <c r="E42" s="119" t="str">
        <f>CONCATENATE('2019 Tad Y2 G'!I45," at ",'2019 Tad Y2 G'!G45)</f>
        <v>RedSox at Mariners</v>
      </c>
      <c r="F42" s="119"/>
      <c r="G42" s="119" t="str">
        <f>'2019 Tad Y2 G'!J45</f>
        <v>SSAP #3 - East</v>
      </c>
      <c r="H42" s="119"/>
      <c r="I42" s="119"/>
      <c r="J42" s="119"/>
      <c r="K42" s="119" t="s">
        <v>89</v>
      </c>
      <c r="L42" s="119"/>
      <c r="M42" s="119" t="str">
        <f>VLOOKUP('2019 Tad Y2 G'!G45,'2019 Tad Teams'!$C$3:$D$16,2,FALSE)</f>
        <v>9UMariners2019</v>
      </c>
      <c r="N42" s="119"/>
      <c r="O42" s="119">
        <v>1</v>
      </c>
      <c r="P42" s="119" t="str">
        <f>VLOOKUP('2019 Tad Y2 G'!I45,'2019 Tad Teams'!$C$3:$D$16,2,FALSE)</f>
        <v>9URedSox2019</v>
      </c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</row>
    <row r="43" spans="1:28" x14ac:dyDescent="0.25">
      <c r="A43" s="135" t="str">
        <f>TEXT('2019 Tad Y2 G'!B46,"mm/dd/yyyy")</f>
        <v>06/09/2019</v>
      </c>
      <c r="B43" s="136">
        <f>'2019 Tad Y2 G'!D46</f>
        <v>0.41666666666666669</v>
      </c>
      <c r="C43" s="135" t="str">
        <f t="shared" si="0"/>
        <v>06/09/2019</v>
      </c>
      <c r="D43" s="136">
        <f>'2019 Tad Y2 G'!E46</f>
        <v>0.47916666666666669</v>
      </c>
      <c r="E43" s="119" t="str">
        <f>CONCATENATE('2019 Tad Y2 G'!I46," at ",'2019 Tad Y2 G'!G46)</f>
        <v>BlueJays at Angels</v>
      </c>
      <c r="F43" s="119"/>
      <c r="G43" s="119" t="str">
        <f>'2019 Tad Y2 G'!J46</f>
        <v>SSAP #3 - East</v>
      </c>
      <c r="H43" s="119"/>
      <c r="I43" s="119"/>
      <c r="J43" s="119"/>
      <c r="K43" s="119" t="s">
        <v>89</v>
      </c>
      <c r="L43" s="119"/>
      <c r="M43" s="119" t="str">
        <f>VLOOKUP('2019 Tad Y2 G'!G46,'2019 Tad Teams'!$C$3:$D$16,2,FALSE)</f>
        <v>9UAngels2019</v>
      </c>
      <c r="N43" s="119"/>
      <c r="O43" s="119">
        <v>1</v>
      </c>
      <c r="P43" s="119" t="str">
        <f>VLOOKUP('2019 Tad Y2 G'!I46,'2019 Tad Teams'!$C$3:$D$16,2,FALSE)</f>
        <v>9UBlueJays2019</v>
      </c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</row>
    <row r="44" spans="1:28" x14ac:dyDescent="0.25">
      <c r="A44" s="135" t="str">
        <f>TEXT('2019 Tad Y2 G'!B47,"mm/dd/yyyy")</f>
        <v>06/09/2019</v>
      </c>
      <c r="B44" s="136">
        <f>'2019 Tad Y2 G'!D47</f>
        <v>0.41666666666666669</v>
      </c>
      <c r="C44" s="135" t="str">
        <f t="shared" si="0"/>
        <v>06/09/2019</v>
      </c>
      <c r="D44" s="136">
        <f>'2019 Tad Y2 G'!E47</f>
        <v>0.47916666666666669</v>
      </c>
      <c r="E44" s="119" t="str">
        <f>CONCATENATE('2019 Tad Y2 G'!I47," at ",'2019 Tad Y2 G'!G47)</f>
        <v>Royals at Mariners</v>
      </c>
      <c r="F44" s="119"/>
      <c r="G44" s="119" t="str">
        <f>'2019 Tad Y2 G'!J47</f>
        <v>SSAP #3 - West</v>
      </c>
      <c r="H44" s="119"/>
      <c r="I44" s="119"/>
      <c r="J44" s="119"/>
      <c r="K44" s="119" t="s">
        <v>89</v>
      </c>
      <c r="L44" s="119"/>
      <c r="M44" s="119" t="str">
        <f>VLOOKUP('2019 Tad Y2 G'!G47,'2019 Tad Teams'!$C$3:$D$16,2,FALSE)</f>
        <v>9UMariners2019</v>
      </c>
      <c r="N44" s="119"/>
      <c r="O44" s="119">
        <v>1</v>
      </c>
      <c r="P44" s="119" t="str">
        <f>VLOOKUP('2019 Tad Y2 G'!I47,'2019 Tad Teams'!$C$3:$D$16,2,FALSE)</f>
        <v>9URoyals2019</v>
      </c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</row>
    <row r="45" spans="1:28" x14ac:dyDescent="0.25">
      <c r="A45" s="135" t="str">
        <f>TEXT('2019 Tad Y2 G'!B48,"mm/dd/yyyy")</f>
        <v>06/09/2019</v>
      </c>
      <c r="B45" s="136">
        <f>'2019 Tad Y2 G'!D48</f>
        <v>0.52083333333333337</v>
      </c>
      <c r="C45" s="135" t="str">
        <f t="shared" si="0"/>
        <v>06/09/2019</v>
      </c>
      <c r="D45" s="136">
        <f>'2019 Tad Y2 G'!E48</f>
        <v>0.58333333333333337</v>
      </c>
      <c r="E45" s="119" t="str">
        <f>CONCATENATE('2019 Tad Y2 G'!I48," at ",'2019 Tad Y2 G'!G48)</f>
        <v>Yankees at Rays</v>
      </c>
      <c r="F45" s="119"/>
      <c r="G45" s="119" t="str">
        <f>'2019 Tad Y2 G'!J48</f>
        <v>SSAP #3 - East</v>
      </c>
      <c r="H45" s="119"/>
      <c r="I45" s="119"/>
      <c r="J45" s="119"/>
      <c r="K45" s="119" t="s">
        <v>89</v>
      </c>
      <c r="L45" s="119"/>
      <c r="M45" s="119" t="str">
        <f>VLOOKUP('2019 Tad Y2 G'!G48,'2019 Tad Teams'!$C$3:$D$16,2,FALSE)</f>
        <v>9URays2019</v>
      </c>
      <c r="N45" s="119"/>
      <c r="O45" s="119">
        <v>1</v>
      </c>
      <c r="P45" s="119" t="str">
        <f>VLOOKUP('2019 Tad Y2 G'!I48,'2019 Tad Teams'!$C$3:$D$16,2,FALSE)</f>
        <v>9UYankees2019</v>
      </c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</row>
    <row r="46" spans="1:28" x14ac:dyDescent="0.25">
      <c r="A46" s="135" t="str">
        <f>TEXT('2019 Tad Y2 G'!B49,"mm/dd/yyyy")</f>
        <v>06/14/2019</v>
      </c>
      <c r="B46" s="136">
        <f>'2019 Tad Y2 G'!D49</f>
        <v>0.70833333333333337</v>
      </c>
      <c r="C46" s="135" t="str">
        <f t="shared" si="0"/>
        <v>06/14/2019</v>
      </c>
      <c r="D46" s="136">
        <f>'2019 Tad Y2 G'!E49</f>
        <v>0.77083333333333337</v>
      </c>
      <c r="E46" s="119" t="str">
        <f>CONCATENATE('2019 Tad Y2 G'!I49," at ",'2019 Tad Y2 G'!G49)</f>
        <v>Yankees at RedSox</v>
      </c>
      <c r="F46" s="119"/>
      <c r="G46" s="119" t="str">
        <f>'2019 Tad Y2 G'!J49</f>
        <v>SSAP #3 - East</v>
      </c>
      <c r="H46" s="119"/>
      <c r="I46" s="119"/>
      <c r="J46" s="119"/>
      <c r="K46" s="119" t="s">
        <v>89</v>
      </c>
      <c r="L46" s="119"/>
      <c r="M46" s="119" t="str">
        <f>VLOOKUP('2019 Tad Y2 G'!G49,'2019 Tad Teams'!$C$3:$D$16,2,FALSE)</f>
        <v>9URedSox2019</v>
      </c>
      <c r="N46" s="119"/>
      <c r="O46" s="119">
        <v>1</v>
      </c>
      <c r="P46" s="119" t="str">
        <f>VLOOKUP('2019 Tad Y2 G'!I49,'2019 Tad Teams'!$C$3:$D$16,2,FALSE)</f>
        <v>9UYankees2019</v>
      </c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</row>
    <row r="47" spans="1:28" x14ac:dyDescent="0.25">
      <c r="A47" s="135" t="str">
        <f>TEXT('2019 Tad Y2 G'!B50,"mm/dd/yyyy")</f>
        <v>06/14/2019</v>
      </c>
      <c r="B47" s="136">
        <f>'2019 Tad Y2 G'!D50</f>
        <v>0.70833333333333337</v>
      </c>
      <c r="C47" s="135" t="str">
        <f t="shared" si="0"/>
        <v>06/14/2019</v>
      </c>
      <c r="D47" s="136">
        <f>'2019 Tad Y2 G'!E50</f>
        <v>0.77083333333333337</v>
      </c>
      <c r="E47" s="119" t="str">
        <f>CONCATENATE('2019 Tad Y2 G'!I50," at ",'2019 Tad Y2 G'!G50)</f>
        <v>Mariners at BlueJays</v>
      </c>
      <c r="F47" s="119"/>
      <c r="G47" s="119" t="str">
        <f>'2019 Tad Y2 G'!J50</f>
        <v>SSAP #3 - West</v>
      </c>
      <c r="H47" s="119"/>
      <c r="I47" s="119"/>
      <c r="J47" s="119"/>
      <c r="K47" s="119" t="s">
        <v>89</v>
      </c>
      <c r="L47" s="119"/>
      <c r="M47" s="119" t="str">
        <f>VLOOKUP('2019 Tad Y2 G'!G50,'2019 Tad Teams'!$C$3:$D$16,2,FALSE)</f>
        <v>9UBlueJays2019</v>
      </c>
      <c r="N47" s="119"/>
      <c r="O47" s="119">
        <v>1</v>
      </c>
      <c r="P47" s="119" t="str">
        <f>VLOOKUP('2019 Tad Y2 G'!I50,'2019 Tad Teams'!$C$3:$D$16,2,FALSE)</f>
        <v>9UMariners2019</v>
      </c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</row>
    <row r="48" spans="1:28" x14ac:dyDescent="0.25">
      <c r="A48" s="135" t="str">
        <f>TEXT('2019 Tad Y2 G'!B51,"mm/dd/yyyy")</f>
        <v>06/14/2019</v>
      </c>
      <c r="B48" s="136">
        <f>'2019 Tad Y2 G'!D51</f>
        <v>0.77083333333333337</v>
      </c>
      <c r="C48" s="135" t="str">
        <f t="shared" si="0"/>
        <v>06/14/2019</v>
      </c>
      <c r="D48" s="136">
        <f>'2019 Tad Y2 G'!E51</f>
        <v>0.83333333333333337</v>
      </c>
      <c r="E48" s="119" t="str">
        <f>CONCATENATE('2019 Tad Y2 G'!I51," at ",'2019 Tad Y2 G'!G51)</f>
        <v>Angels at Royals</v>
      </c>
      <c r="F48" s="119"/>
      <c r="G48" s="119" t="str">
        <f>'2019 Tad Y2 G'!J51</f>
        <v>SSAP #3 - East</v>
      </c>
      <c r="H48" s="119"/>
      <c r="I48" s="119"/>
      <c r="J48" s="119"/>
      <c r="K48" s="119" t="s">
        <v>89</v>
      </c>
      <c r="L48" s="119"/>
      <c r="M48" s="119" t="str">
        <f>VLOOKUP('2019 Tad Y2 G'!G51,'2019 Tad Teams'!$C$3:$D$16,2,FALSE)</f>
        <v>9URoyals2019</v>
      </c>
      <c r="N48" s="119"/>
      <c r="O48" s="119">
        <v>1</v>
      </c>
      <c r="P48" s="119" t="str">
        <f>VLOOKUP('2019 Tad Y2 G'!I51,'2019 Tad Teams'!$C$3:$D$16,2,FALSE)</f>
        <v>9UAngels2019</v>
      </c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</row>
    <row r="49" spans="1:28" x14ac:dyDescent="0.25">
      <c r="A49" s="135" t="str">
        <f>TEXT('2019 Tad Y2 G'!B52,"mm/dd/yyyy")</f>
        <v>06/16/2019</v>
      </c>
      <c r="B49" s="136">
        <f>'2019 Tad Y2 G'!D52</f>
        <v>0.41666666666666669</v>
      </c>
      <c r="C49" s="135" t="str">
        <f t="shared" si="0"/>
        <v>06/16/2019</v>
      </c>
      <c r="D49" s="136">
        <f>'2019 Tad Y2 G'!E52</f>
        <v>0.47916666666666669</v>
      </c>
      <c r="E49" s="119" t="str">
        <f>CONCATENATE('2019 Tad Y2 G'!I52," at ",'2019 Tad Y2 G'!G52)</f>
        <v>Angels at Rays</v>
      </c>
      <c r="F49" s="119"/>
      <c r="G49" s="119" t="str">
        <f>'2019 Tad Y2 G'!J52</f>
        <v>SSAP #3 - East</v>
      </c>
      <c r="H49" s="119"/>
      <c r="I49" s="119"/>
      <c r="J49" s="119"/>
      <c r="K49" s="119" t="s">
        <v>89</v>
      </c>
      <c r="L49" s="119"/>
      <c r="M49" s="119" t="str">
        <f>VLOOKUP('2019 Tad Y2 G'!G52,'2019 Tad Teams'!$C$3:$D$16,2,FALSE)</f>
        <v>9URays2019</v>
      </c>
      <c r="N49" s="119"/>
      <c r="O49" s="119">
        <v>1</v>
      </c>
      <c r="P49" s="119" t="str">
        <f>VLOOKUP('2019 Tad Y2 G'!I52,'2019 Tad Teams'!$C$3:$D$16,2,FALSE)</f>
        <v>9UAngels2019</v>
      </c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</row>
    <row r="50" spans="1:28" x14ac:dyDescent="0.25">
      <c r="A50" s="135" t="str">
        <f>TEXT('2019 Tad Y2 G'!B53,"mm/dd/yyyy")</f>
        <v>06/16/2019</v>
      </c>
      <c r="B50" s="136">
        <f>'2019 Tad Y2 G'!D53</f>
        <v>0.41666666666666669</v>
      </c>
      <c r="C50" s="135" t="str">
        <f t="shared" si="0"/>
        <v>06/16/2019</v>
      </c>
      <c r="D50" s="136">
        <f>'2019 Tad Y2 G'!E53</f>
        <v>0.47916666666666669</v>
      </c>
      <c r="E50" s="119" t="str">
        <f>CONCATENATE('2019 Tad Y2 G'!I53," at ",'2019 Tad Y2 G'!G53)</f>
        <v>Mariners at BlueJays</v>
      </c>
      <c r="F50" s="119"/>
      <c r="G50" s="119" t="str">
        <f>'2019 Tad Y2 G'!J53</f>
        <v>SSAP #3 - West</v>
      </c>
      <c r="H50" s="119"/>
      <c r="I50" s="119"/>
      <c r="J50" s="119"/>
      <c r="K50" s="119" t="s">
        <v>89</v>
      </c>
      <c r="L50" s="119"/>
      <c r="M50" s="119" t="str">
        <f>VLOOKUP('2019 Tad Y2 G'!G53,'2019 Tad Teams'!$C$3:$D$16,2,FALSE)</f>
        <v>9UBlueJays2019</v>
      </c>
      <c r="N50" s="119"/>
      <c r="O50" s="119">
        <v>1</v>
      </c>
      <c r="P50" s="119" t="str">
        <f>VLOOKUP('2019 Tad Y2 G'!I53,'2019 Tad Teams'!$C$3:$D$16,2,FALSE)</f>
        <v>9UMariners2019</v>
      </c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</row>
    <row r="51" spans="1:28" x14ac:dyDescent="0.25">
      <c r="A51" s="135" t="str">
        <f>TEXT('2019 Tad Y2 G'!B54,"mm/dd/yyyy")</f>
        <v>06/16/2019</v>
      </c>
      <c r="B51" s="136">
        <f>'2019 Tad Y2 G'!D54</f>
        <v>0.52083333333333337</v>
      </c>
      <c r="C51" s="135" t="str">
        <f t="shared" si="0"/>
        <v>06/16/2019</v>
      </c>
      <c r="D51" s="136">
        <f>'2019 Tad Y2 G'!E54</f>
        <v>0.58333333333333337</v>
      </c>
      <c r="E51" s="119" t="str">
        <f>CONCATENATE('2019 Tad Y2 G'!I54," at ",'2019 Tad Y2 G'!G54)</f>
        <v>Yankees at Royals</v>
      </c>
      <c r="F51" s="119"/>
      <c r="G51" s="119" t="str">
        <f>'2019 Tad Y2 G'!J54</f>
        <v>SSAP #3 - East</v>
      </c>
      <c r="H51" s="119"/>
      <c r="I51" s="119"/>
      <c r="J51" s="119"/>
      <c r="K51" s="119" t="s">
        <v>89</v>
      </c>
      <c r="L51" s="119"/>
      <c r="M51" s="119" t="str">
        <f>VLOOKUP('2019 Tad Y2 G'!G54,'2019 Tad Teams'!$C$3:$D$16,2,FALSE)</f>
        <v>9URoyals2019</v>
      </c>
      <c r="N51" s="119"/>
      <c r="O51" s="119">
        <v>1</v>
      </c>
      <c r="P51" s="119" t="str">
        <f>VLOOKUP('2019 Tad Y2 G'!I54,'2019 Tad Teams'!$C$3:$D$16,2,FALSE)</f>
        <v>9UYankees2019</v>
      </c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76"/>
  <sheetViews>
    <sheetView workbookViewId="0">
      <pane ySplit="4" topLeftCell="A5" activePane="bottomLeft" state="frozen"/>
      <selection pane="bottomLeft" activeCell="L33" sqref="L33"/>
    </sheetView>
  </sheetViews>
  <sheetFormatPr defaultRowHeight="15" x14ac:dyDescent="0.25"/>
  <cols>
    <col min="1" max="1" width="10.7109375" style="98" bestFit="1" customWidth="1"/>
    <col min="2" max="2" width="11.5703125" style="98" bestFit="1" customWidth="1"/>
    <col min="3" max="3" width="20.7109375" style="98" bestFit="1" customWidth="1"/>
    <col min="4" max="4" width="10.85546875" style="98" bestFit="1" customWidth="1"/>
    <col min="5" max="8" width="9.140625" style="98"/>
    <col min="9" max="9" width="21.85546875" style="98" customWidth="1"/>
    <col min="10" max="14" width="9.140625" style="98"/>
    <col min="15" max="15" width="10.5703125" style="98" bestFit="1" customWidth="1"/>
    <col min="16" max="16" width="11.5703125" style="98" bestFit="1" customWidth="1"/>
    <col min="17" max="18" width="9.140625" style="98"/>
    <col min="19" max="22" width="9.140625" style="98" customWidth="1"/>
    <col min="23" max="16384" width="9.140625" style="98"/>
  </cols>
  <sheetData>
    <row r="1" spans="1:22" x14ac:dyDescent="0.25">
      <c r="T1" s="98" t="s">
        <v>164</v>
      </c>
      <c r="U1" s="98" t="s">
        <v>106</v>
      </c>
      <c r="V1" s="98" t="s">
        <v>107</v>
      </c>
    </row>
    <row r="2" spans="1:22" x14ac:dyDescent="0.25">
      <c r="P2" s="124" t="s">
        <v>106</v>
      </c>
      <c r="Q2" s="98" t="s">
        <v>163</v>
      </c>
      <c r="T2" s="105">
        <f>(0.5/24)/6</f>
        <v>3.472222222222222E-3</v>
      </c>
      <c r="U2" s="105">
        <f>0.25/24</f>
        <v>1.0416666666666666E-2</v>
      </c>
      <c r="V2" s="105">
        <f>0.5/24</f>
        <v>2.0833333333333332E-2</v>
      </c>
    </row>
    <row r="3" spans="1:22" ht="48.75" customHeight="1" x14ac:dyDescent="0.25">
      <c r="S3" s="105"/>
    </row>
    <row r="4" spans="1:22" s="128" customFormat="1" ht="75" x14ac:dyDescent="0.25">
      <c r="A4" s="129" t="s">
        <v>0</v>
      </c>
      <c r="B4" s="129" t="s">
        <v>92</v>
      </c>
      <c r="C4" s="133" t="s">
        <v>150</v>
      </c>
      <c r="D4" s="129" t="s">
        <v>151</v>
      </c>
      <c r="E4" s="129" t="s">
        <v>152</v>
      </c>
      <c r="F4" s="129" t="s">
        <v>153</v>
      </c>
      <c r="G4" s="129" t="s">
        <v>153</v>
      </c>
      <c r="H4" s="129" t="s">
        <v>154</v>
      </c>
      <c r="I4" s="129" t="s">
        <v>155</v>
      </c>
      <c r="J4" s="129" t="s">
        <v>156</v>
      </c>
      <c r="K4" s="129" t="s">
        <v>157</v>
      </c>
      <c r="L4" s="129" t="s">
        <v>103</v>
      </c>
      <c r="M4" s="129" t="s">
        <v>158</v>
      </c>
      <c r="N4" s="129" t="s">
        <v>159</v>
      </c>
      <c r="O4" s="129" t="s">
        <v>51</v>
      </c>
      <c r="P4" s="129" t="s">
        <v>104</v>
      </c>
      <c r="Q4" s="129" t="s">
        <v>160</v>
      </c>
      <c r="R4" s="129" t="s">
        <v>161</v>
      </c>
    </row>
    <row r="5" spans="1:22" x14ac:dyDescent="0.25">
      <c r="A5" s="80">
        <f>'2019 Tad Y1 P'!B5</f>
        <v>43556</v>
      </c>
      <c r="B5" s="79">
        <f>'2019 Tad Y1 P'!D5</f>
        <v>0.70833333333333337</v>
      </c>
      <c r="C5" s="119" t="str">
        <f>CONCATENATE("Prac - ",'2019 Tad Y1 P'!G5)</f>
        <v>Prac - Rockies</v>
      </c>
      <c r="D5" s="119"/>
      <c r="E5" s="119"/>
      <c r="F5" s="119"/>
      <c r="G5" s="119"/>
      <c r="H5" s="119"/>
      <c r="I5" s="119" t="str">
        <f>'2019 Tad Y1 P'!H5</f>
        <v>SSAP #3 - East</v>
      </c>
      <c r="J5" s="119"/>
      <c r="K5" s="119"/>
      <c r="L5" s="119"/>
      <c r="M5" s="119" t="s">
        <v>10</v>
      </c>
      <c r="N5" s="119"/>
      <c r="O5" s="130">
        <f>'2019 Tad Y1 P'!E5-'2019 Tad Y1 P'!D5</f>
        <v>6.25E-2</v>
      </c>
      <c r="P5" s="79">
        <f>B5-HLOOKUP($P$2,$T$1:$V$2,2,FALSE)</f>
        <v>0.69791666666666674</v>
      </c>
      <c r="Q5" s="119"/>
      <c r="R5" s="119"/>
    </row>
    <row r="6" spans="1:22" x14ac:dyDescent="0.25">
      <c r="A6" s="80">
        <f>'2019 Tad Y1 P'!B6</f>
        <v>43556</v>
      </c>
      <c r="B6" s="79">
        <f>'2019 Tad Y1 P'!D6</f>
        <v>0.70833333333333337</v>
      </c>
      <c r="C6" s="119" t="str">
        <f>CONCATENATE("Prac - ",'2019 Tad Y1 P'!G6)</f>
        <v>Prac - Phillies</v>
      </c>
      <c r="D6" s="119"/>
      <c r="E6" s="119"/>
      <c r="F6" s="119"/>
      <c r="G6" s="119"/>
      <c r="H6" s="119"/>
      <c r="I6" s="119" t="str">
        <f>'2019 Tad Y1 P'!H6</f>
        <v>SSAP #3 - Centre</v>
      </c>
      <c r="J6" s="119"/>
      <c r="K6" s="119"/>
      <c r="L6" s="119"/>
      <c r="M6" s="119" t="s">
        <v>10</v>
      </c>
      <c r="N6" s="119"/>
      <c r="O6" s="130">
        <f>'2019 Tad Y1 P'!E6-'2019 Tad Y1 P'!D6</f>
        <v>6.25E-2</v>
      </c>
      <c r="P6" s="79">
        <f t="shared" ref="P6:P69" si="0">B6-HLOOKUP($P$2,$T$1:$V$2,2,FALSE)</f>
        <v>0.69791666666666674</v>
      </c>
      <c r="Q6" s="119"/>
      <c r="R6" s="119"/>
    </row>
    <row r="7" spans="1:22" x14ac:dyDescent="0.25">
      <c r="A7" s="80">
        <f>'2019 Tad Y1 P'!B7</f>
        <v>43556</v>
      </c>
      <c r="B7" s="79">
        <f>'2019 Tad Y1 P'!D7</f>
        <v>0.70833333333333337</v>
      </c>
      <c r="C7" s="119" t="str">
        <f>CONCATENATE("Prac - ",'2019 Tad Y1 P'!G7)</f>
        <v>Prac - Pirates</v>
      </c>
      <c r="D7" s="119"/>
      <c r="E7" s="119"/>
      <c r="F7" s="119"/>
      <c r="G7" s="119"/>
      <c r="H7" s="119"/>
      <c r="I7" s="119" t="str">
        <f>'2019 Tad Y1 P'!H7</f>
        <v>SSAP #3 - West</v>
      </c>
      <c r="J7" s="119"/>
      <c r="K7" s="119"/>
      <c r="L7" s="119"/>
      <c r="M7" s="119" t="s">
        <v>10</v>
      </c>
      <c r="N7" s="119"/>
      <c r="O7" s="130">
        <f>'2019 Tad Y1 P'!E7-'2019 Tad Y1 P'!D7</f>
        <v>6.25E-2</v>
      </c>
      <c r="P7" s="79">
        <f t="shared" si="0"/>
        <v>0.69791666666666674</v>
      </c>
      <c r="Q7" s="119"/>
      <c r="R7" s="119"/>
    </row>
    <row r="8" spans="1:22" x14ac:dyDescent="0.25">
      <c r="A8" s="80">
        <f>'2019 Tad Y1 P'!B8</f>
        <v>43556</v>
      </c>
      <c r="B8" s="79">
        <f>'2019 Tad Y1 P'!D8</f>
        <v>0.70833333333333337</v>
      </c>
      <c r="C8" s="119" t="str">
        <f>CONCATENATE("Prac - ",'2019 Tad Y1 P'!G8)</f>
        <v>Prac - Mets</v>
      </c>
      <c r="D8" s="119"/>
      <c r="E8" s="119"/>
      <c r="F8" s="119"/>
      <c r="G8" s="119"/>
      <c r="H8" s="119"/>
      <c r="I8" s="119" t="str">
        <f>'2019 Tad Y1 P'!H8</f>
        <v>Cres Pk Mini South - East</v>
      </c>
      <c r="J8" s="119"/>
      <c r="K8" s="119"/>
      <c r="L8" s="119"/>
      <c r="M8" s="119" t="s">
        <v>10</v>
      </c>
      <c r="N8" s="119"/>
      <c r="O8" s="130">
        <f>'2019 Tad Y1 P'!E8-'2019 Tad Y1 P'!D8</f>
        <v>6.25E-2</v>
      </c>
      <c r="P8" s="79">
        <f t="shared" si="0"/>
        <v>0.69791666666666674</v>
      </c>
      <c r="Q8" s="119"/>
      <c r="R8" s="119"/>
    </row>
    <row r="9" spans="1:22" x14ac:dyDescent="0.25">
      <c r="A9" s="80">
        <f>'2019 Tad Y1 P'!B9</f>
        <v>43556</v>
      </c>
      <c r="B9" s="79">
        <f>'2019 Tad Y1 P'!D9</f>
        <v>0.70833333333333337</v>
      </c>
      <c r="C9" s="119" t="str">
        <f>CONCATENATE("Prac - ",'2019 Tad Y1 P'!G9)</f>
        <v>Prac - Giants</v>
      </c>
      <c r="D9" s="119"/>
      <c r="E9" s="119"/>
      <c r="F9" s="119"/>
      <c r="G9" s="119"/>
      <c r="H9" s="119"/>
      <c r="I9" s="119" t="str">
        <f>'2019 Tad Y1 P'!H9</f>
        <v>Cres Pk Mini South - West</v>
      </c>
      <c r="J9" s="119"/>
      <c r="K9" s="119"/>
      <c r="L9" s="119"/>
      <c r="M9" s="119" t="s">
        <v>10</v>
      </c>
      <c r="N9" s="119"/>
      <c r="O9" s="130">
        <f>'2019 Tad Y1 P'!E9-'2019 Tad Y1 P'!D9</f>
        <v>6.25E-2</v>
      </c>
      <c r="P9" s="79">
        <f t="shared" si="0"/>
        <v>0.69791666666666674</v>
      </c>
      <c r="Q9" s="119"/>
      <c r="R9" s="119"/>
    </row>
    <row r="10" spans="1:22" x14ac:dyDescent="0.25">
      <c r="A10" s="80">
        <f>'2019 Tad Y1 P'!B10</f>
        <v>43556</v>
      </c>
      <c r="B10" s="79">
        <f>'2019 Tad Y1 P'!D10</f>
        <v>0.77083333333333337</v>
      </c>
      <c r="C10" s="119" t="str">
        <f>CONCATENATE("Prac - ",'2019 Tad Y1 P'!G10)</f>
        <v>Prac - Nationals</v>
      </c>
      <c r="D10" s="119"/>
      <c r="E10" s="119"/>
      <c r="F10" s="119"/>
      <c r="G10" s="119"/>
      <c r="H10" s="119"/>
      <c r="I10" s="119" t="str">
        <f>'2019 Tad Y1 P'!H10</f>
        <v>Cres Pk Mini South - East</v>
      </c>
      <c r="J10" s="119"/>
      <c r="K10" s="119"/>
      <c r="L10" s="119"/>
      <c r="M10" s="119" t="s">
        <v>10</v>
      </c>
      <c r="N10" s="119"/>
      <c r="O10" s="130">
        <f>'2019 Tad Y1 P'!E10-'2019 Tad Y1 P'!D10</f>
        <v>6.25E-2</v>
      </c>
      <c r="P10" s="79">
        <f t="shared" si="0"/>
        <v>0.76041666666666674</v>
      </c>
      <c r="Q10" s="119"/>
      <c r="R10" s="119"/>
    </row>
    <row r="11" spans="1:22" x14ac:dyDescent="0.25">
      <c r="A11" s="80">
        <f>'2019 Tad Y1 P'!B11</f>
        <v>43558</v>
      </c>
      <c r="B11" s="79">
        <f>'2019 Tad Y1 P'!D11</f>
        <v>0.70833333333333337</v>
      </c>
      <c r="C11" s="119" t="str">
        <f>CONCATENATE("Prac - ",'2019 Tad Y1 P'!G11)</f>
        <v>Prac - Giants</v>
      </c>
      <c r="D11" s="119"/>
      <c r="E11" s="119"/>
      <c r="F11" s="119"/>
      <c r="G11" s="119"/>
      <c r="H11" s="119"/>
      <c r="I11" s="119" t="str">
        <f>'2019 Tad Y1 P'!H11</f>
        <v>SSAP #3 - East</v>
      </c>
      <c r="J11" s="119"/>
      <c r="K11" s="119"/>
      <c r="L11" s="119"/>
      <c r="M11" s="119" t="s">
        <v>10</v>
      </c>
      <c r="N11" s="119"/>
      <c r="O11" s="130">
        <f>'2019 Tad Y1 P'!E11-'2019 Tad Y1 P'!D11</f>
        <v>6.25E-2</v>
      </c>
      <c r="P11" s="79">
        <f t="shared" si="0"/>
        <v>0.69791666666666674</v>
      </c>
      <c r="Q11" s="119"/>
      <c r="R11" s="119"/>
    </row>
    <row r="12" spans="1:22" x14ac:dyDescent="0.25">
      <c r="A12" s="80">
        <f>'2019 Tad Y1 P'!B12</f>
        <v>43558</v>
      </c>
      <c r="B12" s="79">
        <f>'2019 Tad Y1 P'!D12</f>
        <v>0.70833333333333337</v>
      </c>
      <c r="C12" s="119" t="str">
        <f>CONCATENATE("Prac - ",'2019 Tad Y1 P'!G12)</f>
        <v>Prac - Nationals</v>
      </c>
      <c r="D12" s="119"/>
      <c r="E12" s="119"/>
      <c r="F12" s="119"/>
      <c r="G12" s="119"/>
      <c r="H12" s="119"/>
      <c r="I12" s="119" t="str">
        <f>'2019 Tad Y1 P'!H12</f>
        <v>SSAP #3 - Centre</v>
      </c>
      <c r="J12" s="119"/>
      <c r="K12" s="119"/>
      <c r="L12" s="119"/>
      <c r="M12" s="119" t="s">
        <v>10</v>
      </c>
      <c r="N12" s="119"/>
      <c r="O12" s="130">
        <f>'2019 Tad Y1 P'!E12-'2019 Tad Y1 P'!D12</f>
        <v>6.25E-2</v>
      </c>
      <c r="P12" s="79">
        <f t="shared" si="0"/>
        <v>0.69791666666666674</v>
      </c>
      <c r="Q12" s="119"/>
      <c r="R12" s="119"/>
    </row>
    <row r="13" spans="1:22" x14ac:dyDescent="0.25">
      <c r="A13" s="80">
        <f>'2019 Tad Y1 P'!B13</f>
        <v>43558</v>
      </c>
      <c r="B13" s="79">
        <f>'2019 Tad Y1 P'!D13</f>
        <v>0.70833333333333337</v>
      </c>
      <c r="C13" s="119" t="str">
        <f>CONCATENATE("Prac - ",'2019 Tad Y1 P'!G13)</f>
        <v>Prac - Mets</v>
      </c>
      <c r="D13" s="119"/>
      <c r="E13" s="119"/>
      <c r="F13" s="119"/>
      <c r="G13" s="119"/>
      <c r="H13" s="119"/>
      <c r="I13" s="119" t="str">
        <f>'2019 Tad Y1 P'!H13</f>
        <v>SSAP #3 - West</v>
      </c>
      <c r="J13" s="119"/>
      <c r="K13" s="119"/>
      <c r="L13" s="119"/>
      <c r="M13" s="119" t="s">
        <v>10</v>
      </c>
      <c r="N13" s="119"/>
      <c r="O13" s="130">
        <f>'2019 Tad Y1 P'!E13-'2019 Tad Y1 P'!D13</f>
        <v>6.25E-2</v>
      </c>
      <c r="P13" s="79">
        <f t="shared" si="0"/>
        <v>0.69791666666666674</v>
      </c>
      <c r="Q13" s="119"/>
      <c r="R13" s="119"/>
    </row>
    <row r="14" spans="1:22" x14ac:dyDescent="0.25">
      <c r="A14" s="80">
        <f>'2019 Tad Y1 P'!B14</f>
        <v>43558</v>
      </c>
      <c r="B14" s="79">
        <f>'2019 Tad Y1 P'!D14</f>
        <v>0.70833333333333337</v>
      </c>
      <c r="C14" s="119" t="str">
        <f>CONCATENATE("Prac - ",'2019 Tad Y1 P'!G14)</f>
        <v>Prac - Rockies</v>
      </c>
      <c r="D14" s="119"/>
      <c r="E14" s="119"/>
      <c r="F14" s="119"/>
      <c r="G14" s="119"/>
      <c r="H14" s="119"/>
      <c r="I14" s="119" t="str">
        <f>'2019 Tad Y1 P'!H14</f>
        <v>Cres Pk Mini South - East</v>
      </c>
      <c r="J14" s="119"/>
      <c r="K14" s="119"/>
      <c r="L14" s="119"/>
      <c r="M14" s="119" t="s">
        <v>10</v>
      </c>
      <c r="N14" s="119"/>
      <c r="O14" s="130">
        <f>'2019 Tad Y1 P'!E14-'2019 Tad Y1 P'!D14</f>
        <v>6.25E-2</v>
      </c>
      <c r="P14" s="79">
        <f t="shared" si="0"/>
        <v>0.69791666666666674</v>
      </c>
      <c r="Q14" s="119"/>
      <c r="R14" s="119"/>
    </row>
    <row r="15" spans="1:22" x14ac:dyDescent="0.25">
      <c r="A15" s="80">
        <f>'2019 Tad Y1 P'!B15</f>
        <v>43558</v>
      </c>
      <c r="B15" s="79">
        <f>'2019 Tad Y1 P'!D15</f>
        <v>0.70833333333333337</v>
      </c>
      <c r="C15" s="119" t="str">
        <f>CONCATENATE("Prac - ",'2019 Tad Y1 P'!G15)</f>
        <v>Prac - Pirates</v>
      </c>
      <c r="D15" s="119"/>
      <c r="E15" s="119"/>
      <c r="F15" s="119"/>
      <c r="G15" s="119"/>
      <c r="H15" s="119"/>
      <c r="I15" s="119" t="str">
        <f>'2019 Tad Y1 P'!H15</f>
        <v>Cres Pk Mini South - West</v>
      </c>
      <c r="J15" s="119"/>
      <c r="K15" s="119"/>
      <c r="L15" s="119"/>
      <c r="M15" s="119" t="s">
        <v>10</v>
      </c>
      <c r="N15" s="119"/>
      <c r="O15" s="130">
        <f>'2019 Tad Y1 P'!E15-'2019 Tad Y1 P'!D15</f>
        <v>6.25E-2</v>
      </c>
      <c r="P15" s="79">
        <f t="shared" si="0"/>
        <v>0.69791666666666674</v>
      </c>
      <c r="Q15" s="119"/>
      <c r="R15" s="119"/>
    </row>
    <row r="16" spans="1:22" x14ac:dyDescent="0.25">
      <c r="A16" s="80">
        <f>'2019 Tad Y1 P'!B16</f>
        <v>43558</v>
      </c>
      <c r="B16" s="79">
        <f>'2019 Tad Y1 P'!D16</f>
        <v>0.77083333333333337</v>
      </c>
      <c r="C16" s="119" t="str">
        <f>CONCATENATE("Prac - ",'2019 Tad Y1 P'!G16)</f>
        <v>Prac - Phillies</v>
      </c>
      <c r="D16" s="119"/>
      <c r="E16" s="119"/>
      <c r="F16" s="119"/>
      <c r="G16" s="119"/>
      <c r="H16" s="119"/>
      <c r="I16" s="119" t="str">
        <f>'2019 Tad Y1 P'!H16</f>
        <v>Cres Pk Mini South - East</v>
      </c>
      <c r="J16" s="119"/>
      <c r="K16" s="119"/>
      <c r="L16" s="119"/>
      <c r="M16" s="119" t="s">
        <v>10</v>
      </c>
      <c r="N16" s="119"/>
      <c r="O16" s="130">
        <f>'2019 Tad Y1 P'!E16-'2019 Tad Y1 P'!D16</f>
        <v>6.25E-2</v>
      </c>
      <c r="P16" s="79">
        <f t="shared" si="0"/>
        <v>0.76041666666666674</v>
      </c>
      <c r="Q16" s="119"/>
      <c r="R16" s="119"/>
    </row>
    <row r="17" spans="1:18" x14ac:dyDescent="0.25">
      <c r="A17" s="80">
        <f>'2019 Tad Y1 P'!B17</f>
        <v>43561</v>
      </c>
      <c r="B17" s="79">
        <f>'2019 Tad Y1 P'!D17</f>
        <v>0.58333333333333337</v>
      </c>
      <c r="C17" s="119" t="str">
        <f>CONCATENATE("Prac - ",'2019 Tad Y1 P'!G17)</f>
        <v>Prac - Nationals</v>
      </c>
      <c r="D17" s="119"/>
      <c r="E17" s="119"/>
      <c r="F17" s="119"/>
      <c r="G17" s="119"/>
      <c r="H17" s="119"/>
      <c r="I17" s="119" t="str">
        <f>'2019 Tad Y1 P'!H17</f>
        <v>SSAP #3 - East</v>
      </c>
      <c r="J17" s="119"/>
      <c r="K17" s="119"/>
      <c r="L17" s="119"/>
      <c r="M17" s="119" t="s">
        <v>10</v>
      </c>
      <c r="N17" s="119"/>
      <c r="O17" s="130">
        <f>'2019 Tad Y1 P'!E17-'2019 Tad Y1 P'!D17</f>
        <v>6.25E-2</v>
      </c>
      <c r="P17" s="79">
        <f t="shared" si="0"/>
        <v>0.57291666666666674</v>
      </c>
      <c r="Q17" s="119"/>
      <c r="R17" s="119"/>
    </row>
    <row r="18" spans="1:18" x14ac:dyDescent="0.25">
      <c r="A18" s="80">
        <f>'2019 Tad Y1 P'!B18</f>
        <v>43561</v>
      </c>
      <c r="B18" s="79">
        <f>'2019 Tad Y1 P'!D18</f>
        <v>0.58333333333333337</v>
      </c>
      <c r="C18" s="119" t="str">
        <f>CONCATENATE("Prac - ",'2019 Tad Y1 P'!G18)</f>
        <v>Prac - Giants</v>
      </c>
      <c r="D18" s="119"/>
      <c r="E18" s="119"/>
      <c r="F18" s="119"/>
      <c r="G18" s="119"/>
      <c r="H18" s="119"/>
      <c r="I18" s="119" t="str">
        <f>'2019 Tad Y1 P'!H18</f>
        <v>SSAP #3 - West</v>
      </c>
      <c r="J18" s="119"/>
      <c r="K18" s="119"/>
      <c r="L18" s="119"/>
      <c r="M18" s="119" t="s">
        <v>10</v>
      </c>
      <c r="N18" s="119"/>
      <c r="O18" s="130">
        <f>'2019 Tad Y1 P'!E18-'2019 Tad Y1 P'!D18</f>
        <v>6.25E-2</v>
      </c>
      <c r="P18" s="79">
        <f t="shared" si="0"/>
        <v>0.57291666666666674</v>
      </c>
      <c r="Q18" s="119"/>
      <c r="R18" s="119"/>
    </row>
    <row r="19" spans="1:18" x14ac:dyDescent="0.25">
      <c r="A19" s="80">
        <f>'2019 Tad Y1 P'!B19</f>
        <v>43561</v>
      </c>
      <c r="B19" s="79">
        <f>'2019 Tad Y1 P'!D19</f>
        <v>0.64583333333333337</v>
      </c>
      <c r="C19" s="119" t="str">
        <f>CONCATENATE("Prac - ",'2019 Tad Y1 P'!G19)</f>
        <v>Prac - Mets</v>
      </c>
      <c r="D19" s="119"/>
      <c r="E19" s="119"/>
      <c r="F19" s="119"/>
      <c r="G19" s="119"/>
      <c r="H19" s="119"/>
      <c r="I19" s="119" t="str">
        <f>'2019 Tad Y1 P'!H19</f>
        <v>SSAP #3 - East</v>
      </c>
      <c r="J19" s="119"/>
      <c r="K19" s="119"/>
      <c r="L19" s="119"/>
      <c r="M19" s="119" t="s">
        <v>10</v>
      </c>
      <c r="N19" s="119"/>
      <c r="O19" s="130">
        <f>'2019 Tad Y1 P'!E19-'2019 Tad Y1 P'!D19</f>
        <v>6.25E-2</v>
      </c>
      <c r="P19" s="79">
        <f t="shared" si="0"/>
        <v>0.63541666666666674</v>
      </c>
      <c r="Q19" s="119"/>
      <c r="R19" s="119"/>
    </row>
    <row r="20" spans="1:18" x14ac:dyDescent="0.25">
      <c r="A20" s="80">
        <f>'2019 Tad Y1 P'!B20</f>
        <v>43561</v>
      </c>
      <c r="B20" s="79">
        <f>'2019 Tad Y1 P'!D20</f>
        <v>0.64583333333333337</v>
      </c>
      <c r="C20" s="119" t="str">
        <f>CONCATENATE("Prac - ",'2019 Tad Y1 P'!G20)</f>
        <v>Prac - Pirates</v>
      </c>
      <c r="D20" s="119"/>
      <c r="E20" s="119"/>
      <c r="F20" s="119"/>
      <c r="G20" s="119"/>
      <c r="H20" s="119"/>
      <c r="I20" s="119" t="str">
        <f>'2019 Tad Y1 P'!H20</f>
        <v>SSAP #3 - West</v>
      </c>
      <c r="J20" s="119"/>
      <c r="K20" s="119"/>
      <c r="L20" s="119"/>
      <c r="M20" s="119" t="s">
        <v>10</v>
      </c>
      <c r="N20" s="119"/>
      <c r="O20" s="130">
        <f>'2019 Tad Y1 P'!E20-'2019 Tad Y1 P'!D20</f>
        <v>6.25E-2</v>
      </c>
      <c r="P20" s="79">
        <f t="shared" si="0"/>
        <v>0.63541666666666674</v>
      </c>
      <c r="Q20" s="119"/>
      <c r="R20" s="119"/>
    </row>
    <row r="21" spans="1:18" x14ac:dyDescent="0.25">
      <c r="A21" s="80">
        <f>'2019 Tad Y1 P'!B21</f>
        <v>43561</v>
      </c>
      <c r="B21" s="79">
        <f>'2019 Tad Y1 P'!D21</f>
        <v>0.70833333333333337</v>
      </c>
      <c r="C21" s="119" t="str">
        <f>CONCATENATE("Prac - ",'2019 Tad Y1 P'!G21)</f>
        <v>Prac - Phillies</v>
      </c>
      <c r="D21" s="119"/>
      <c r="E21" s="119"/>
      <c r="F21" s="119"/>
      <c r="G21" s="119"/>
      <c r="H21" s="119"/>
      <c r="I21" s="119" t="str">
        <f>'2019 Tad Y1 P'!H21</f>
        <v>SSAP #3 - East</v>
      </c>
      <c r="J21" s="119"/>
      <c r="K21" s="119"/>
      <c r="L21" s="119"/>
      <c r="M21" s="119" t="s">
        <v>10</v>
      </c>
      <c r="N21" s="119"/>
      <c r="O21" s="130">
        <f>'2019 Tad Y1 P'!E21-'2019 Tad Y1 P'!D21</f>
        <v>6.25E-2</v>
      </c>
      <c r="P21" s="79">
        <f t="shared" si="0"/>
        <v>0.69791666666666674</v>
      </c>
      <c r="Q21" s="119"/>
      <c r="R21" s="119"/>
    </row>
    <row r="22" spans="1:18" x14ac:dyDescent="0.25">
      <c r="A22" s="80">
        <f>'2019 Tad Y1 P'!B22</f>
        <v>43561</v>
      </c>
      <c r="B22" s="79">
        <f>'2019 Tad Y1 P'!D22</f>
        <v>0.70833333333333337</v>
      </c>
      <c r="C22" s="119" t="str">
        <f>CONCATENATE("Prac - ",'2019 Tad Y1 P'!G22)</f>
        <v>Prac - Rockies</v>
      </c>
      <c r="D22" s="119"/>
      <c r="E22" s="119"/>
      <c r="F22" s="119"/>
      <c r="G22" s="119"/>
      <c r="H22" s="119"/>
      <c r="I22" s="119" t="str">
        <f>'2019 Tad Y1 P'!H22</f>
        <v>SSAP #3 - West</v>
      </c>
      <c r="J22" s="119"/>
      <c r="K22" s="119"/>
      <c r="L22" s="119"/>
      <c r="M22" s="119" t="s">
        <v>10</v>
      </c>
      <c r="N22" s="119"/>
      <c r="O22" s="130">
        <f>'2019 Tad Y1 P'!E22-'2019 Tad Y1 P'!D22</f>
        <v>6.25E-2</v>
      </c>
      <c r="P22" s="79">
        <f t="shared" si="0"/>
        <v>0.69791666666666674</v>
      </c>
      <c r="Q22" s="119"/>
      <c r="R22" s="119"/>
    </row>
    <row r="23" spans="1:18" x14ac:dyDescent="0.25">
      <c r="A23" s="80">
        <f>'2019 Tad Y1 P'!B23</f>
        <v>43563</v>
      </c>
      <c r="B23" s="79">
        <f>'2019 Tad Y1 P'!D23</f>
        <v>0.70833333333333337</v>
      </c>
      <c r="C23" s="119" t="str">
        <f>CONCATENATE("Prac - ",'2019 Tad Y1 P'!G23)</f>
        <v>Prac - Pirates</v>
      </c>
      <c r="D23" s="119"/>
      <c r="E23" s="119"/>
      <c r="F23" s="119"/>
      <c r="G23" s="119"/>
      <c r="H23" s="119"/>
      <c r="I23" s="119" t="str">
        <f>'2019 Tad Y1 P'!H23</f>
        <v>Cent. Oval - SE</v>
      </c>
      <c r="J23" s="119"/>
      <c r="K23" s="119"/>
      <c r="L23" s="119"/>
      <c r="M23" s="119" t="s">
        <v>10</v>
      </c>
      <c r="N23" s="119"/>
      <c r="O23" s="130">
        <f>'2019 Tad Y1 P'!E23-'2019 Tad Y1 P'!D23</f>
        <v>6.25E-2</v>
      </c>
      <c r="P23" s="79">
        <f t="shared" si="0"/>
        <v>0.69791666666666674</v>
      </c>
      <c r="Q23" s="119"/>
      <c r="R23" s="119"/>
    </row>
    <row r="24" spans="1:18" x14ac:dyDescent="0.25">
      <c r="A24" s="80">
        <f>'2019 Tad Y1 P'!B24</f>
        <v>43563</v>
      </c>
      <c r="B24" s="79">
        <f>'2019 Tad Y1 P'!D24</f>
        <v>0.70833333333333337</v>
      </c>
      <c r="C24" s="119" t="str">
        <f>CONCATENATE("Prac - ",'2019 Tad Y1 P'!G24)</f>
        <v>Prac - Nationals</v>
      </c>
      <c r="D24" s="119"/>
      <c r="E24" s="119"/>
      <c r="F24" s="119"/>
      <c r="G24" s="119"/>
      <c r="H24" s="119"/>
      <c r="I24" s="119" t="str">
        <f>'2019 Tad Y1 P'!H24</f>
        <v>Cent. Oval - SW</v>
      </c>
      <c r="J24" s="119"/>
      <c r="K24" s="119"/>
      <c r="L24" s="119"/>
      <c r="M24" s="119" t="s">
        <v>10</v>
      </c>
      <c r="N24" s="119"/>
      <c r="O24" s="130">
        <f>'2019 Tad Y1 P'!E24-'2019 Tad Y1 P'!D24</f>
        <v>6.25E-2</v>
      </c>
      <c r="P24" s="79">
        <f t="shared" si="0"/>
        <v>0.69791666666666674</v>
      </c>
      <c r="Q24" s="119"/>
      <c r="R24" s="119"/>
    </row>
    <row r="25" spans="1:18" x14ac:dyDescent="0.25">
      <c r="A25" s="80">
        <f>'2019 Tad Y1 P'!B25</f>
        <v>43563</v>
      </c>
      <c r="B25" s="79">
        <f>'2019 Tad Y1 P'!D25</f>
        <v>0.70833333333333337</v>
      </c>
      <c r="C25" s="119" t="str">
        <f>CONCATENATE("Prac - ",'2019 Tad Y1 P'!G25)</f>
        <v>Prac - Mets</v>
      </c>
      <c r="D25" s="119"/>
      <c r="E25" s="119"/>
      <c r="F25" s="119"/>
      <c r="G25" s="119"/>
      <c r="H25" s="119"/>
      <c r="I25" s="119" t="str">
        <f>'2019 Tad Y1 P'!H25</f>
        <v>Cent. Oval - NW</v>
      </c>
      <c r="J25" s="119"/>
      <c r="K25" s="119"/>
      <c r="L25" s="119"/>
      <c r="M25" s="119" t="s">
        <v>10</v>
      </c>
      <c r="N25" s="119"/>
      <c r="O25" s="130">
        <f>'2019 Tad Y1 P'!E25-'2019 Tad Y1 P'!D25</f>
        <v>6.25E-2</v>
      </c>
      <c r="P25" s="79">
        <f t="shared" si="0"/>
        <v>0.69791666666666674</v>
      </c>
      <c r="Q25" s="119"/>
      <c r="R25" s="119"/>
    </row>
    <row r="26" spans="1:18" x14ac:dyDescent="0.25">
      <c r="A26" s="80">
        <f>'2019 Tad Y1 P'!B26</f>
        <v>43563</v>
      </c>
      <c r="B26" s="79">
        <f>'2019 Tad Y1 P'!D26</f>
        <v>0.70833333333333337</v>
      </c>
      <c r="C26" s="119" t="str">
        <f>CONCATENATE("Prac - ",'2019 Tad Y1 P'!G26)</f>
        <v>Prac - Phillies</v>
      </c>
      <c r="D26" s="119"/>
      <c r="E26" s="119"/>
      <c r="F26" s="119"/>
      <c r="G26" s="119"/>
      <c r="H26" s="119"/>
      <c r="I26" s="119" t="str">
        <f>'2019 Tad Y1 P'!H26</f>
        <v>Cent. Oval - NE</v>
      </c>
      <c r="J26" s="119"/>
      <c r="K26" s="119"/>
      <c r="L26" s="119"/>
      <c r="M26" s="119" t="s">
        <v>10</v>
      </c>
      <c r="N26" s="119"/>
      <c r="O26" s="130">
        <f>'2019 Tad Y1 P'!E26-'2019 Tad Y1 P'!D26</f>
        <v>6.25E-2</v>
      </c>
      <c r="P26" s="79">
        <f t="shared" si="0"/>
        <v>0.69791666666666674</v>
      </c>
      <c r="Q26" s="119"/>
      <c r="R26" s="119"/>
    </row>
    <row r="27" spans="1:18" x14ac:dyDescent="0.25">
      <c r="A27" s="80">
        <f>'2019 Tad Y1 P'!B27</f>
        <v>43563</v>
      </c>
      <c r="B27" s="79">
        <f>'2019 Tad Y1 P'!D27</f>
        <v>0.77083333333333337</v>
      </c>
      <c r="C27" s="119" t="str">
        <f>CONCATENATE("Prac - ",'2019 Tad Y1 P'!G27)</f>
        <v>Prac - Giants</v>
      </c>
      <c r="D27" s="119"/>
      <c r="E27" s="119"/>
      <c r="F27" s="119"/>
      <c r="G27" s="119"/>
      <c r="H27" s="119"/>
      <c r="I27" s="119" t="str">
        <f>'2019 Tad Y1 P'!H27</f>
        <v>Cent. Oval - SE</v>
      </c>
      <c r="J27" s="119"/>
      <c r="K27" s="119"/>
      <c r="L27" s="119"/>
      <c r="M27" s="119" t="s">
        <v>10</v>
      </c>
      <c r="N27" s="119"/>
      <c r="O27" s="130">
        <f>'2019 Tad Y1 P'!E27-'2019 Tad Y1 P'!D27</f>
        <v>6.25E-2</v>
      </c>
      <c r="P27" s="79">
        <f t="shared" si="0"/>
        <v>0.76041666666666674</v>
      </c>
      <c r="Q27" s="119"/>
      <c r="R27" s="119"/>
    </row>
    <row r="28" spans="1:18" x14ac:dyDescent="0.25">
      <c r="A28" s="80">
        <f>'2019 Tad Y1 P'!B28</f>
        <v>43563</v>
      </c>
      <c r="B28" s="79">
        <f>'2019 Tad Y1 P'!D28</f>
        <v>0.77083333333333337</v>
      </c>
      <c r="C28" s="119" t="str">
        <f>CONCATENATE("Prac - ",'2019 Tad Y1 P'!G28)</f>
        <v>Prac - Rockies</v>
      </c>
      <c r="D28" s="119"/>
      <c r="E28" s="119"/>
      <c r="F28" s="119"/>
      <c r="G28" s="119"/>
      <c r="H28" s="119"/>
      <c r="I28" s="119" t="str">
        <f>'2019 Tad Y1 P'!H28</f>
        <v>Cent. Oval - SW</v>
      </c>
      <c r="J28" s="119"/>
      <c r="K28" s="119"/>
      <c r="L28" s="119"/>
      <c r="M28" s="119" t="s">
        <v>10</v>
      </c>
      <c r="N28" s="119"/>
      <c r="O28" s="130">
        <f>'2019 Tad Y1 P'!E28-'2019 Tad Y1 P'!D28</f>
        <v>6.25E-2</v>
      </c>
      <c r="P28" s="79">
        <f t="shared" si="0"/>
        <v>0.76041666666666674</v>
      </c>
      <c r="Q28" s="119"/>
      <c r="R28" s="119"/>
    </row>
    <row r="29" spans="1:18" x14ac:dyDescent="0.25">
      <c r="A29" s="80">
        <f>'2019 Tad Y1 P'!B29</f>
        <v>43565</v>
      </c>
      <c r="B29" s="79">
        <f>'2019 Tad Y1 P'!D29</f>
        <v>0.70833333333333337</v>
      </c>
      <c r="C29" s="119" t="str">
        <f>CONCATENATE("Prac - ",'2019 Tad Y1 P'!G29)</f>
        <v>Prac - Giants</v>
      </c>
      <c r="D29" s="119"/>
      <c r="E29" s="119"/>
      <c r="F29" s="119"/>
      <c r="G29" s="119"/>
      <c r="H29" s="119"/>
      <c r="I29" s="119" t="str">
        <f>'2019 Tad Y1 P'!H29</f>
        <v>Cent. Oval - SE</v>
      </c>
      <c r="J29" s="119"/>
      <c r="K29" s="119"/>
      <c r="L29" s="119"/>
      <c r="M29" s="119" t="s">
        <v>10</v>
      </c>
      <c r="N29" s="119"/>
      <c r="O29" s="130">
        <f>'2019 Tad Y1 P'!E29-'2019 Tad Y1 P'!D29</f>
        <v>6.25E-2</v>
      </c>
      <c r="P29" s="79">
        <f t="shared" si="0"/>
        <v>0.69791666666666674</v>
      </c>
      <c r="Q29" s="119"/>
      <c r="R29" s="119"/>
    </row>
    <row r="30" spans="1:18" x14ac:dyDescent="0.25">
      <c r="A30" s="80">
        <f>'2019 Tad Y1 P'!B30</f>
        <v>43565</v>
      </c>
      <c r="B30" s="79">
        <f>'2019 Tad Y1 P'!D30</f>
        <v>0.70833333333333337</v>
      </c>
      <c r="C30" s="119" t="str">
        <f>CONCATENATE("Prac - ",'2019 Tad Y1 P'!G30)</f>
        <v>Prac - Rockies</v>
      </c>
      <c r="D30" s="119"/>
      <c r="E30" s="119"/>
      <c r="F30" s="119"/>
      <c r="G30" s="119"/>
      <c r="H30" s="119"/>
      <c r="I30" s="119" t="str">
        <f>'2019 Tad Y1 P'!H30</f>
        <v>Cent. Oval - SW</v>
      </c>
      <c r="J30" s="119"/>
      <c r="K30" s="119"/>
      <c r="L30" s="119"/>
      <c r="M30" s="119" t="s">
        <v>10</v>
      </c>
      <c r="N30" s="119"/>
      <c r="O30" s="130">
        <f>'2019 Tad Y1 P'!E30-'2019 Tad Y1 P'!D30</f>
        <v>6.25E-2</v>
      </c>
      <c r="P30" s="79">
        <f t="shared" si="0"/>
        <v>0.69791666666666674</v>
      </c>
      <c r="Q30" s="119"/>
      <c r="R30" s="119"/>
    </row>
    <row r="31" spans="1:18" x14ac:dyDescent="0.25">
      <c r="A31" s="80">
        <f>'2019 Tad Y1 P'!B31</f>
        <v>43565</v>
      </c>
      <c r="B31" s="79">
        <f>'2019 Tad Y1 P'!D31</f>
        <v>0.70833333333333337</v>
      </c>
      <c r="C31" s="119" t="str">
        <f>CONCATENATE("Prac - ",'2019 Tad Y1 P'!G31)</f>
        <v>Prac - Phillies</v>
      </c>
      <c r="D31" s="119"/>
      <c r="E31" s="119"/>
      <c r="F31" s="119"/>
      <c r="G31" s="119"/>
      <c r="H31" s="119"/>
      <c r="I31" s="119" t="str">
        <f>'2019 Tad Y1 P'!H31</f>
        <v>Cent. Oval - NW</v>
      </c>
      <c r="J31" s="119"/>
      <c r="K31" s="119"/>
      <c r="L31" s="119"/>
      <c r="M31" s="119" t="s">
        <v>10</v>
      </c>
      <c r="N31" s="119"/>
      <c r="O31" s="130">
        <f>'2019 Tad Y1 P'!E31-'2019 Tad Y1 P'!D31</f>
        <v>6.25E-2</v>
      </c>
      <c r="P31" s="79">
        <f t="shared" si="0"/>
        <v>0.69791666666666674</v>
      </c>
      <c r="Q31" s="119"/>
      <c r="R31" s="119"/>
    </row>
    <row r="32" spans="1:18" x14ac:dyDescent="0.25">
      <c r="A32" s="80">
        <f>'2019 Tad Y1 P'!B32</f>
        <v>43565</v>
      </c>
      <c r="B32" s="79">
        <f>'2019 Tad Y1 P'!D32</f>
        <v>0.70833333333333337</v>
      </c>
      <c r="C32" s="119" t="str">
        <f>CONCATENATE("Prac - ",'2019 Tad Y1 P'!G32)</f>
        <v>Prac - Pirates</v>
      </c>
      <c r="D32" s="119"/>
      <c r="E32" s="119"/>
      <c r="F32" s="119"/>
      <c r="G32" s="119"/>
      <c r="H32" s="119"/>
      <c r="I32" s="119" t="str">
        <f>'2019 Tad Y1 P'!H32</f>
        <v>Cent. Oval - NE</v>
      </c>
      <c r="J32" s="119"/>
      <c r="K32" s="119"/>
      <c r="L32" s="119"/>
      <c r="M32" s="119" t="s">
        <v>10</v>
      </c>
      <c r="N32" s="119"/>
      <c r="O32" s="130">
        <f>'2019 Tad Y1 P'!E32-'2019 Tad Y1 P'!D32</f>
        <v>6.25E-2</v>
      </c>
      <c r="P32" s="79">
        <f t="shared" si="0"/>
        <v>0.69791666666666674</v>
      </c>
      <c r="Q32" s="119"/>
      <c r="R32" s="119"/>
    </row>
    <row r="33" spans="1:18" x14ac:dyDescent="0.25">
      <c r="A33" s="80">
        <f>'2019 Tad Y1 P'!B33</f>
        <v>43565</v>
      </c>
      <c r="B33" s="79">
        <f>'2019 Tad Y1 P'!D33</f>
        <v>0.77083333333333337</v>
      </c>
      <c r="C33" s="119" t="str">
        <f>CONCATENATE("Prac - ",'2019 Tad Y1 P'!G33)</f>
        <v>Prac - Mets</v>
      </c>
      <c r="D33" s="119"/>
      <c r="E33" s="119"/>
      <c r="F33" s="119"/>
      <c r="G33" s="119"/>
      <c r="H33" s="119"/>
      <c r="I33" s="119" t="str">
        <f>'2019 Tad Y1 P'!H33</f>
        <v>Cent. Oval - SE</v>
      </c>
      <c r="J33" s="119"/>
      <c r="K33" s="119"/>
      <c r="L33" s="119"/>
      <c r="M33" s="119" t="s">
        <v>10</v>
      </c>
      <c r="N33" s="119"/>
      <c r="O33" s="130">
        <f>'2019 Tad Y1 P'!E33-'2019 Tad Y1 P'!D33</f>
        <v>6.25E-2</v>
      </c>
      <c r="P33" s="79">
        <f t="shared" si="0"/>
        <v>0.76041666666666674</v>
      </c>
      <c r="Q33" s="119"/>
      <c r="R33" s="119"/>
    </row>
    <row r="34" spans="1:18" x14ac:dyDescent="0.25">
      <c r="A34" s="80">
        <f>'2019 Tad Y1 P'!B34</f>
        <v>43565</v>
      </c>
      <c r="B34" s="79">
        <f>'2019 Tad Y1 P'!D34</f>
        <v>0.77083333333333337</v>
      </c>
      <c r="C34" s="119" t="str">
        <f>CONCATENATE("Prac - ",'2019 Tad Y1 P'!G34)</f>
        <v>Prac - Nationals</v>
      </c>
      <c r="D34" s="119"/>
      <c r="E34" s="119"/>
      <c r="F34" s="119"/>
      <c r="G34" s="119"/>
      <c r="H34" s="119"/>
      <c r="I34" s="119" t="str">
        <f>'2019 Tad Y1 P'!H34</f>
        <v>Cent. Oval - SW</v>
      </c>
      <c r="J34" s="119"/>
      <c r="K34" s="119"/>
      <c r="L34" s="119"/>
      <c r="M34" s="119" t="s">
        <v>10</v>
      </c>
      <c r="N34" s="119"/>
      <c r="O34" s="130">
        <f>'2019 Tad Y1 P'!E34-'2019 Tad Y1 P'!D34</f>
        <v>6.25E-2</v>
      </c>
      <c r="P34" s="79">
        <f t="shared" si="0"/>
        <v>0.76041666666666674</v>
      </c>
      <c r="Q34" s="119"/>
      <c r="R34" s="119"/>
    </row>
    <row r="35" spans="1:18" x14ac:dyDescent="0.25">
      <c r="A35" s="80">
        <f>'2019 Tad Y1 P'!B35</f>
        <v>43570</v>
      </c>
      <c r="B35" s="79">
        <f>'2019 Tad Y1 P'!D35</f>
        <v>0.70833333333333337</v>
      </c>
      <c r="C35" s="119" t="str">
        <f>CONCATENATE("Prac - ",'2019 Tad Y1 P'!G35)</f>
        <v>Prac - Rockies</v>
      </c>
      <c r="D35" s="119"/>
      <c r="E35" s="119"/>
      <c r="F35" s="119"/>
      <c r="G35" s="119"/>
      <c r="H35" s="119"/>
      <c r="I35" s="119" t="str">
        <f>'2019 Tad Y1 P'!H35</f>
        <v>Cent. Oval - SE</v>
      </c>
      <c r="J35" s="119"/>
      <c r="K35" s="119"/>
      <c r="L35" s="119"/>
      <c r="M35" s="119" t="s">
        <v>10</v>
      </c>
      <c r="N35" s="119"/>
      <c r="O35" s="130">
        <f>'2019 Tad Y1 P'!E35-'2019 Tad Y1 P'!D35</f>
        <v>6.25E-2</v>
      </c>
      <c r="P35" s="79">
        <f t="shared" si="0"/>
        <v>0.69791666666666674</v>
      </c>
      <c r="Q35" s="119"/>
      <c r="R35" s="119"/>
    </row>
    <row r="36" spans="1:18" x14ac:dyDescent="0.25">
      <c r="A36" s="80">
        <f>'2019 Tad Y1 P'!B36</f>
        <v>43570</v>
      </c>
      <c r="B36" s="79">
        <f>'2019 Tad Y1 P'!D36</f>
        <v>0.70833333333333337</v>
      </c>
      <c r="C36" s="119" t="str">
        <f>CONCATENATE("Prac - ",'2019 Tad Y1 P'!G36)</f>
        <v>Prac - Giants</v>
      </c>
      <c r="D36" s="119"/>
      <c r="E36" s="119"/>
      <c r="F36" s="119"/>
      <c r="G36" s="119"/>
      <c r="H36" s="119"/>
      <c r="I36" s="119" t="str">
        <f>'2019 Tad Y1 P'!H36</f>
        <v>Cent. Oval - SW</v>
      </c>
      <c r="J36" s="119"/>
      <c r="K36" s="119"/>
      <c r="L36" s="119"/>
      <c r="M36" s="119" t="s">
        <v>10</v>
      </c>
      <c r="N36" s="119"/>
      <c r="O36" s="130">
        <f>'2019 Tad Y1 P'!E36-'2019 Tad Y1 P'!D36</f>
        <v>6.25E-2</v>
      </c>
      <c r="P36" s="79">
        <f t="shared" si="0"/>
        <v>0.69791666666666674</v>
      </c>
      <c r="Q36" s="119"/>
      <c r="R36" s="119"/>
    </row>
    <row r="37" spans="1:18" x14ac:dyDescent="0.25">
      <c r="A37" s="80">
        <f>'2019 Tad Y1 P'!B37</f>
        <v>43570</v>
      </c>
      <c r="B37" s="79">
        <f>'2019 Tad Y1 P'!D37</f>
        <v>0.70833333333333337</v>
      </c>
      <c r="C37" s="119" t="str">
        <f>CONCATENATE("Prac - ",'2019 Tad Y1 P'!G37)</f>
        <v>Prac - Nationals</v>
      </c>
      <c r="D37" s="119"/>
      <c r="E37" s="119"/>
      <c r="F37" s="119"/>
      <c r="G37" s="119"/>
      <c r="H37" s="119"/>
      <c r="I37" s="119" t="str">
        <f>'2019 Tad Y1 P'!H37</f>
        <v>Cent. Oval - NW</v>
      </c>
      <c r="J37" s="119"/>
      <c r="K37" s="119"/>
      <c r="L37" s="119"/>
      <c r="M37" s="119" t="s">
        <v>10</v>
      </c>
      <c r="N37" s="119"/>
      <c r="O37" s="130">
        <f>'2019 Tad Y1 P'!E37-'2019 Tad Y1 P'!D37</f>
        <v>6.25E-2</v>
      </c>
      <c r="P37" s="79">
        <f t="shared" si="0"/>
        <v>0.69791666666666674</v>
      </c>
      <c r="Q37" s="119"/>
      <c r="R37" s="119"/>
    </row>
    <row r="38" spans="1:18" x14ac:dyDescent="0.25">
      <c r="A38" s="80">
        <f>'2019 Tad Y1 P'!B38</f>
        <v>43570</v>
      </c>
      <c r="B38" s="79">
        <f>'2019 Tad Y1 P'!D38</f>
        <v>0.70833333333333337</v>
      </c>
      <c r="C38" s="119" t="str">
        <f>CONCATENATE("Prac - ",'2019 Tad Y1 P'!G38)</f>
        <v>Prac - Pirates</v>
      </c>
      <c r="D38" s="119"/>
      <c r="E38" s="119"/>
      <c r="F38" s="119"/>
      <c r="G38" s="119"/>
      <c r="H38" s="119"/>
      <c r="I38" s="119" t="str">
        <f>'2019 Tad Y1 P'!H38</f>
        <v>Cent. Oval - NE</v>
      </c>
      <c r="J38" s="119"/>
      <c r="K38" s="119"/>
      <c r="L38" s="119"/>
      <c r="M38" s="119" t="s">
        <v>10</v>
      </c>
      <c r="N38" s="119"/>
      <c r="O38" s="130">
        <f>'2019 Tad Y1 P'!E38-'2019 Tad Y1 P'!D38</f>
        <v>6.25E-2</v>
      </c>
      <c r="P38" s="79">
        <f t="shared" si="0"/>
        <v>0.69791666666666674</v>
      </c>
      <c r="Q38" s="119"/>
      <c r="R38" s="119"/>
    </row>
    <row r="39" spans="1:18" x14ac:dyDescent="0.25">
      <c r="A39" s="80">
        <f>'2019 Tad Y1 P'!B39</f>
        <v>43570</v>
      </c>
      <c r="B39" s="79">
        <f>'2019 Tad Y1 P'!D39</f>
        <v>0.77083333333333337</v>
      </c>
      <c r="C39" s="119" t="str">
        <f>CONCATENATE("Prac - ",'2019 Tad Y1 P'!G39)</f>
        <v>Prac - Phillies</v>
      </c>
      <c r="D39" s="119"/>
      <c r="E39" s="119"/>
      <c r="F39" s="119"/>
      <c r="G39" s="119"/>
      <c r="H39" s="119"/>
      <c r="I39" s="119" t="str">
        <f>'2019 Tad Y1 P'!H39</f>
        <v>Cent. Oval - SE</v>
      </c>
      <c r="J39" s="119"/>
      <c r="K39" s="119"/>
      <c r="L39" s="119"/>
      <c r="M39" s="119" t="s">
        <v>10</v>
      </c>
      <c r="N39" s="119"/>
      <c r="O39" s="130">
        <f>'2019 Tad Y1 P'!E39-'2019 Tad Y1 P'!D39</f>
        <v>6.25E-2</v>
      </c>
      <c r="P39" s="79">
        <f t="shared" si="0"/>
        <v>0.76041666666666674</v>
      </c>
      <c r="Q39" s="119"/>
      <c r="R39" s="119"/>
    </row>
    <row r="40" spans="1:18" x14ac:dyDescent="0.25">
      <c r="A40" s="80">
        <f>'2019 Tad Y1 P'!B40</f>
        <v>43570</v>
      </c>
      <c r="B40" s="79">
        <f>'2019 Tad Y1 P'!D40</f>
        <v>0.77083333333333337</v>
      </c>
      <c r="C40" s="119" t="str">
        <f>CONCATENATE("Prac - ",'2019 Tad Y1 P'!G40)</f>
        <v>Prac - Mets</v>
      </c>
      <c r="D40" s="119"/>
      <c r="E40" s="119"/>
      <c r="F40" s="119"/>
      <c r="G40" s="119"/>
      <c r="H40" s="119"/>
      <c r="I40" s="119" t="str">
        <f>'2019 Tad Y1 P'!H40</f>
        <v>Cent. Oval - SW</v>
      </c>
      <c r="J40" s="119"/>
      <c r="K40" s="119"/>
      <c r="L40" s="119"/>
      <c r="M40" s="119" t="s">
        <v>10</v>
      </c>
      <c r="N40" s="119"/>
      <c r="O40" s="130">
        <f>'2019 Tad Y1 P'!E40-'2019 Tad Y1 P'!D40</f>
        <v>6.25E-2</v>
      </c>
      <c r="P40" s="79">
        <f t="shared" si="0"/>
        <v>0.76041666666666674</v>
      </c>
      <c r="Q40" s="119"/>
      <c r="R40" s="119"/>
    </row>
    <row r="41" spans="1:18" x14ac:dyDescent="0.25">
      <c r="A41" s="80">
        <f>'2019 Tad Y1 P'!B41</f>
        <v>43584</v>
      </c>
      <c r="B41" s="79">
        <f>'2019 Tad Y1 P'!D41</f>
        <v>0.70833333333333337</v>
      </c>
      <c r="C41" s="119" t="str">
        <f>CONCATENATE("Prac - ",'2019 Tad Y1 P'!G41)</f>
        <v>Prac - Mets</v>
      </c>
      <c r="D41" s="119"/>
      <c r="E41" s="119"/>
      <c r="F41" s="119"/>
      <c r="G41" s="119"/>
      <c r="H41" s="119"/>
      <c r="I41" s="119" t="str">
        <f>'2019 Tad Y1 P'!H41</f>
        <v>Cent. Oval - SE</v>
      </c>
      <c r="J41" s="119"/>
      <c r="K41" s="119"/>
      <c r="L41" s="119"/>
      <c r="M41" s="119" t="s">
        <v>10</v>
      </c>
      <c r="N41" s="119"/>
      <c r="O41" s="130">
        <f>'2019 Tad Y1 P'!E41-'2019 Tad Y1 P'!D41</f>
        <v>6.25E-2</v>
      </c>
      <c r="P41" s="79">
        <f t="shared" si="0"/>
        <v>0.69791666666666674</v>
      </c>
      <c r="Q41" s="119"/>
      <c r="R41" s="119"/>
    </row>
    <row r="42" spans="1:18" x14ac:dyDescent="0.25">
      <c r="A42" s="80">
        <f>'2019 Tad Y1 P'!B42</f>
        <v>43584</v>
      </c>
      <c r="B42" s="79">
        <f>'2019 Tad Y1 P'!D42</f>
        <v>0.70833333333333337</v>
      </c>
      <c r="C42" s="119" t="str">
        <f>CONCATENATE("Prac - ",'2019 Tad Y1 P'!G42)</f>
        <v>Prac - Giants</v>
      </c>
      <c r="D42" s="119"/>
      <c r="E42" s="119"/>
      <c r="F42" s="119"/>
      <c r="G42" s="119"/>
      <c r="H42" s="119"/>
      <c r="I42" s="119" t="str">
        <f>'2019 Tad Y1 P'!H42</f>
        <v>Cent. Oval - SW</v>
      </c>
      <c r="J42" s="119"/>
      <c r="K42" s="119"/>
      <c r="L42" s="119"/>
      <c r="M42" s="119" t="s">
        <v>10</v>
      </c>
      <c r="N42" s="119"/>
      <c r="O42" s="130">
        <f>'2019 Tad Y1 P'!E42-'2019 Tad Y1 P'!D42</f>
        <v>6.25E-2</v>
      </c>
      <c r="P42" s="79">
        <f t="shared" si="0"/>
        <v>0.69791666666666674</v>
      </c>
      <c r="Q42" s="119"/>
      <c r="R42" s="119"/>
    </row>
    <row r="43" spans="1:18" x14ac:dyDescent="0.25">
      <c r="A43" s="80">
        <f>'2019 Tad Y1 P'!B43</f>
        <v>43584</v>
      </c>
      <c r="B43" s="79">
        <f>'2019 Tad Y1 P'!D43</f>
        <v>0.70833333333333337</v>
      </c>
      <c r="C43" s="119" t="str">
        <f>CONCATENATE("Prac - ",'2019 Tad Y1 P'!G43)</f>
        <v>Prac - Nationals</v>
      </c>
      <c r="D43" s="119"/>
      <c r="E43" s="119"/>
      <c r="F43" s="119"/>
      <c r="G43" s="119"/>
      <c r="H43" s="119"/>
      <c r="I43" s="119" t="str">
        <f>'2019 Tad Y1 P'!H43</f>
        <v>Cent. Oval - NW</v>
      </c>
      <c r="J43" s="119"/>
      <c r="K43" s="119"/>
      <c r="L43" s="119"/>
      <c r="M43" s="119" t="s">
        <v>10</v>
      </c>
      <c r="N43" s="119"/>
      <c r="O43" s="130">
        <f>'2019 Tad Y1 P'!E43-'2019 Tad Y1 P'!D43</f>
        <v>6.25E-2</v>
      </c>
      <c r="P43" s="79">
        <f t="shared" si="0"/>
        <v>0.69791666666666674</v>
      </c>
      <c r="Q43" s="119"/>
      <c r="R43" s="119"/>
    </row>
    <row r="44" spans="1:18" x14ac:dyDescent="0.25">
      <c r="A44" s="80">
        <f>'2019 Tad Y1 P'!B44</f>
        <v>43584</v>
      </c>
      <c r="B44" s="79">
        <f>'2019 Tad Y1 P'!D44</f>
        <v>0.70833333333333337</v>
      </c>
      <c r="C44" s="119" t="str">
        <f>CONCATENATE("Prac - ",'2019 Tad Y1 P'!G44)</f>
        <v>Prac - Rockies</v>
      </c>
      <c r="D44" s="119"/>
      <c r="E44" s="119"/>
      <c r="F44" s="119"/>
      <c r="G44" s="119"/>
      <c r="H44" s="119"/>
      <c r="I44" s="119" t="str">
        <f>'2019 Tad Y1 P'!H44</f>
        <v>Cent. Oval - NE</v>
      </c>
      <c r="J44" s="119"/>
      <c r="K44" s="119"/>
      <c r="L44" s="119"/>
      <c r="M44" s="119" t="s">
        <v>10</v>
      </c>
      <c r="N44" s="119"/>
      <c r="O44" s="130">
        <f>'2019 Tad Y1 P'!E44-'2019 Tad Y1 P'!D44</f>
        <v>6.25E-2</v>
      </c>
      <c r="P44" s="79">
        <f t="shared" si="0"/>
        <v>0.69791666666666674</v>
      </c>
      <c r="Q44" s="119"/>
      <c r="R44" s="119"/>
    </row>
    <row r="45" spans="1:18" x14ac:dyDescent="0.25">
      <c r="A45" s="80">
        <f>'2019 Tad Y1 P'!B45</f>
        <v>43584</v>
      </c>
      <c r="B45" s="79">
        <f>'2019 Tad Y1 P'!D45</f>
        <v>0.77083333333333337</v>
      </c>
      <c r="C45" s="119" t="str">
        <f>CONCATENATE("Prac - ",'2019 Tad Y1 P'!G45)</f>
        <v>Prac - Phillies</v>
      </c>
      <c r="D45" s="119"/>
      <c r="E45" s="119"/>
      <c r="F45" s="119"/>
      <c r="G45" s="119"/>
      <c r="H45" s="119"/>
      <c r="I45" s="119" t="str">
        <f>'2019 Tad Y1 P'!H45</f>
        <v>Cent. Oval - SE</v>
      </c>
      <c r="J45" s="119"/>
      <c r="K45" s="119"/>
      <c r="L45" s="119"/>
      <c r="M45" s="119" t="s">
        <v>10</v>
      </c>
      <c r="N45" s="119"/>
      <c r="O45" s="130">
        <f>'2019 Tad Y1 P'!E45-'2019 Tad Y1 P'!D45</f>
        <v>6.25E-2</v>
      </c>
      <c r="P45" s="79">
        <f t="shared" si="0"/>
        <v>0.76041666666666674</v>
      </c>
      <c r="Q45" s="119"/>
      <c r="R45" s="119"/>
    </row>
    <row r="46" spans="1:18" x14ac:dyDescent="0.25">
      <c r="A46" s="80">
        <f>'2019 Tad Y1 P'!B46</f>
        <v>43584</v>
      </c>
      <c r="B46" s="79">
        <f>'2019 Tad Y1 P'!D46</f>
        <v>0.77083333333333337</v>
      </c>
      <c r="C46" s="119" t="str">
        <f>CONCATENATE("Prac - ",'2019 Tad Y1 P'!G46)</f>
        <v>Prac - Pirates</v>
      </c>
      <c r="D46" s="119"/>
      <c r="E46" s="119"/>
      <c r="F46" s="119"/>
      <c r="G46" s="119"/>
      <c r="H46" s="119"/>
      <c r="I46" s="119" t="str">
        <f>'2019 Tad Y1 P'!H46</f>
        <v>Cent. Oval - SW</v>
      </c>
      <c r="J46" s="119"/>
      <c r="K46" s="119"/>
      <c r="L46" s="119"/>
      <c r="M46" s="119" t="s">
        <v>10</v>
      </c>
      <c r="N46" s="119"/>
      <c r="O46" s="130">
        <f>'2019 Tad Y1 P'!E46-'2019 Tad Y1 P'!D46</f>
        <v>6.25E-2</v>
      </c>
      <c r="P46" s="79">
        <f t="shared" si="0"/>
        <v>0.76041666666666674</v>
      </c>
      <c r="Q46" s="119"/>
      <c r="R46" s="119"/>
    </row>
    <row r="47" spans="1:18" x14ac:dyDescent="0.25">
      <c r="A47" s="80">
        <f>'2019 Tad Y1 P'!B47</f>
        <v>43591</v>
      </c>
      <c r="B47" s="79">
        <f>'2019 Tad Y1 P'!D47</f>
        <v>0.70833333333333337</v>
      </c>
      <c r="C47" s="119" t="str">
        <f>CONCATENATE("Prac - ",'2019 Tad Y1 P'!G47)</f>
        <v>Prac - Giants</v>
      </c>
      <c r="D47" s="119"/>
      <c r="E47" s="119"/>
      <c r="F47" s="119"/>
      <c r="G47" s="119"/>
      <c r="H47" s="119"/>
      <c r="I47" s="119" t="str">
        <f>'2019 Tad Y1 P'!H47</f>
        <v>Cent. Oval - SE</v>
      </c>
      <c r="J47" s="119"/>
      <c r="K47" s="119"/>
      <c r="L47" s="119"/>
      <c r="M47" s="119" t="s">
        <v>10</v>
      </c>
      <c r="N47" s="119"/>
      <c r="O47" s="130">
        <f>'2019 Tad Y1 P'!E47-'2019 Tad Y1 P'!D47</f>
        <v>6.25E-2</v>
      </c>
      <c r="P47" s="79">
        <f t="shared" si="0"/>
        <v>0.69791666666666674</v>
      </c>
      <c r="Q47" s="119"/>
      <c r="R47" s="119"/>
    </row>
    <row r="48" spans="1:18" x14ac:dyDescent="0.25">
      <c r="A48" s="80">
        <f>'2019 Tad Y1 P'!B48</f>
        <v>43591</v>
      </c>
      <c r="B48" s="79">
        <f>'2019 Tad Y1 P'!D48</f>
        <v>0.70833333333333337</v>
      </c>
      <c r="C48" s="119" t="str">
        <f>CONCATENATE("Prac - ",'2019 Tad Y1 P'!G48)</f>
        <v>Prac - Nationals</v>
      </c>
      <c r="D48" s="119"/>
      <c r="E48" s="119"/>
      <c r="F48" s="119"/>
      <c r="G48" s="119"/>
      <c r="H48" s="119"/>
      <c r="I48" s="119" t="str">
        <f>'2019 Tad Y1 P'!H48</f>
        <v>Cent. Oval - SW</v>
      </c>
      <c r="J48" s="119"/>
      <c r="K48" s="119"/>
      <c r="L48" s="119"/>
      <c r="M48" s="119" t="s">
        <v>10</v>
      </c>
      <c r="N48" s="119"/>
      <c r="O48" s="130">
        <f>'2019 Tad Y1 P'!E48-'2019 Tad Y1 P'!D48</f>
        <v>6.25E-2</v>
      </c>
      <c r="P48" s="79">
        <f t="shared" si="0"/>
        <v>0.69791666666666674</v>
      </c>
      <c r="Q48" s="119"/>
      <c r="R48" s="119"/>
    </row>
    <row r="49" spans="1:18" x14ac:dyDescent="0.25">
      <c r="A49" s="80">
        <f>'2019 Tad Y1 P'!B49</f>
        <v>43591</v>
      </c>
      <c r="B49" s="79">
        <f>'2019 Tad Y1 P'!D49</f>
        <v>0.70833333333333337</v>
      </c>
      <c r="C49" s="119" t="str">
        <f>CONCATENATE("Prac - ",'2019 Tad Y1 P'!G49)</f>
        <v>Prac - Rockies</v>
      </c>
      <c r="D49" s="119"/>
      <c r="E49" s="119"/>
      <c r="F49" s="119"/>
      <c r="G49" s="119"/>
      <c r="H49" s="119"/>
      <c r="I49" s="119" t="str">
        <f>'2019 Tad Y1 P'!H49</f>
        <v>Cent. Oval - NW</v>
      </c>
      <c r="J49" s="119"/>
      <c r="K49" s="119"/>
      <c r="L49" s="119"/>
      <c r="M49" s="119" t="s">
        <v>10</v>
      </c>
      <c r="N49" s="119"/>
      <c r="O49" s="130">
        <f>'2019 Tad Y1 P'!E49-'2019 Tad Y1 P'!D49</f>
        <v>6.25E-2</v>
      </c>
      <c r="P49" s="79">
        <f t="shared" si="0"/>
        <v>0.69791666666666674</v>
      </c>
      <c r="Q49" s="119"/>
      <c r="R49" s="119"/>
    </row>
    <row r="50" spans="1:18" x14ac:dyDescent="0.25">
      <c r="A50" s="80">
        <f>'2019 Tad Y1 P'!B50</f>
        <v>43591</v>
      </c>
      <c r="B50" s="79">
        <f>'2019 Tad Y1 P'!D50</f>
        <v>0.70833333333333337</v>
      </c>
      <c r="C50" s="119" t="str">
        <f>CONCATENATE("Prac - ",'2019 Tad Y1 P'!G50)</f>
        <v>Prac - Phillies</v>
      </c>
      <c r="D50" s="119"/>
      <c r="E50" s="119"/>
      <c r="F50" s="119"/>
      <c r="G50" s="119"/>
      <c r="H50" s="119"/>
      <c r="I50" s="119" t="str">
        <f>'2019 Tad Y1 P'!H50</f>
        <v>Cent. Oval - NE</v>
      </c>
      <c r="J50" s="119"/>
      <c r="K50" s="119"/>
      <c r="L50" s="119"/>
      <c r="M50" s="119" t="s">
        <v>10</v>
      </c>
      <c r="N50" s="119"/>
      <c r="O50" s="130">
        <f>'2019 Tad Y1 P'!E50-'2019 Tad Y1 P'!D50</f>
        <v>6.25E-2</v>
      </c>
      <c r="P50" s="79">
        <f t="shared" si="0"/>
        <v>0.69791666666666674</v>
      </c>
      <c r="Q50" s="119"/>
      <c r="R50" s="119"/>
    </row>
    <row r="51" spans="1:18" x14ac:dyDescent="0.25">
      <c r="A51" s="80">
        <f>'2019 Tad Y1 P'!B51</f>
        <v>43591</v>
      </c>
      <c r="B51" s="79">
        <f>'2019 Tad Y1 P'!D51</f>
        <v>0.77083333333333337</v>
      </c>
      <c r="C51" s="119" t="str">
        <f>CONCATENATE("Prac - ",'2019 Tad Y1 P'!G51)</f>
        <v>Prac - Pirates</v>
      </c>
      <c r="D51" s="119"/>
      <c r="E51" s="119"/>
      <c r="F51" s="119"/>
      <c r="G51" s="119"/>
      <c r="H51" s="119"/>
      <c r="I51" s="119" t="str">
        <f>'2019 Tad Y1 P'!H51</f>
        <v>Cent. Oval - SE</v>
      </c>
      <c r="J51" s="119"/>
      <c r="K51" s="119"/>
      <c r="L51" s="119"/>
      <c r="M51" s="119" t="s">
        <v>10</v>
      </c>
      <c r="N51" s="119"/>
      <c r="O51" s="130">
        <f>'2019 Tad Y1 P'!E51-'2019 Tad Y1 P'!D51</f>
        <v>6.25E-2</v>
      </c>
      <c r="P51" s="79">
        <f t="shared" si="0"/>
        <v>0.76041666666666674</v>
      </c>
      <c r="Q51" s="119"/>
      <c r="R51" s="119"/>
    </row>
    <row r="52" spans="1:18" x14ac:dyDescent="0.25">
      <c r="A52" s="80">
        <f>'2019 Tad Y1 P'!B52</f>
        <v>43591</v>
      </c>
      <c r="B52" s="79">
        <f>'2019 Tad Y1 P'!D52</f>
        <v>0.77083333333333337</v>
      </c>
      <c r="C52" s="119" t="str">
        <f>CONCATENATE("Prac - ",'2019 Tad Y1 P'!G52)</f>
        <v>Prac - Mets</v>
      </c>
      <c r="D52" s="119"/>
      <c r="E52" s="119"/>
      <c r="F52" s="119"/>
      <c r="G52" s="119"/>
      <c r="H52" s="119"/>
      <c r="I52" s="119" t="str">
        <f>'2019 Tad Y1 P'!H52</f>
        <v>Cent. Oval - SW</v>
      </c>
      <c r="J52" s="119"/>
      <c r="K52" s="119"/>
      <c r="L52" s="119"/>
      <c r="M52" s="119" t="s">
        <v>10</v>
      </c>
      <c r="N52" s="119"/>
      <c r="O52" s="130">
        <f>'2019 Tad Y1 P'!E52-'2019 Tad Y1 P'!D52</f>
        <v>6.25E-2</v>
      </c>
      <c r="P52" s="79">
        <f t="shared" si="0"/>
        <v>0.76041666666666674</v>
      </c>
      <c r="Q52" s="119"/>
      <c r="R52" s="119"/>
    </row>
    <row r="53" spans="1:18" x14ac:dyDescent="0.25">
      <c r="A53" s="80">
        <f>'2019 Tad Y1 P'!B53</f>
        <v>43598</v>
      </c>
      <c r="B53" s="79">
        <f>'2019 Tad Y1 P'!D53</f>
        <v>0.70833333333333337</v>
      </c>
      <c r="C53" s="119" t="str">
        <f>CONCATENATE("Prac - ",'2019 Tad Y1 P'!G53)</f>
        <v>Prac - Nationals</v>
      </c>
      <c r="D53" s="119"/>
      <c r="E53" s="119"/>
      <c r="F53" s="119"/>
      <c r="G53" s="119"/>
      <c r="H53" s="119"/>
      <c r="I53" s="119" t="str">
        <f>'2019 Tad Y1 P'!H53</f>
        <v>Cent. Oval - SE</v>
      </c>
      <c r="J53" s="119"/>
      <c r="K53" s="119"/>
      <c r="L53" s="119"/>
      <c r="M53" s="119" t="s">
        <v>10</v>
      </c>
      <c r="N53" s="119"/>
      <c r="O53" s="130">
        <f>'2019 Tad Y1 P'!E53-'2019 Tad Y1 P'!D53</f>
        <v>6.25E-2</v>
      </c>
      <c r="P53" s="79">
        <f t="shared" si="0"/>
        <v>0.69791666666666674</v>
      </c>
      <c r="Q53" s="119"/>
      <c r="R53" s="119"/>
    </row>
    <row r="54" spans="1:18" x14ac:dyDescent="0.25">
      <c r="A54" s="80">
        <f>'2019 Tad Y1 P'!B54</f>
        <v>43598</v>
      </c>
      <c r="B54" s="79">
        <f>'2019 Tad Y1 P'!D54</f>
        <v>0.70833333333333337</v>
      </c>
      <c r="C54" s="119" t="str">
        <f>CONCATENATE("Prac - ",'2019 Tad Y1 P'!G54)</f>
        <v>Prac - Mets</v>
      </c>
      <c r="D54" s="119"/>
      <c r="E54" s="119"/>
      <c r="F54" s="119"/>
      <c r="G54" s="119"/>
      <c r="H54" s="119"/>
      <c r="I54" s="119" t="str">
        <f>'2019 Tad Y1 P'!H54</f>
        <v>Cent. Oval - SW</v>
      </c>
      <c r="J54" s="119"/>
      <c r="K54" s="119"/>
      <c r="L54" s="119"/>
      <c r="M54" s="119" t="s">
        <v>10</v>
      </c>
      <c r="N54" s="119"/>
      <c r="O54" s="130">
        <f>'2019 Tad Y1 P'!E54-'2019 Tad Y1 P'!D54</f>
        <v>6.25E-2</v>
      </c>
      <c r="P54" s="79">
        <f t="shared" si="0"/>
        <v>0.69791666666666674</v>
      </c>
      <c r="Q54" s="119"/>
      <c r="R54" s="119"/>
    </row>
    <row r="55" spans="1:18" x14ac:dyDescent="0.25">
      <c r="A55" s="80">
        <f>'2019 Tad Y1 P'!B55</f>
        <v>43598</v>
      </c>
      <c r="B55" s="79">
        <f>'2019 Tad Y1 P'!D55</f>
        <v>0.70833333333333337</v>
      </c>
      <c r="C55" s="119" t="str">
        <f>CONCATENATE("Prac - ",'2019 Tad Y1 P'!G55)</f>
        <v>Prac - Phillies</v>
      </c>
      <c r="D55" s="119"/>
      <c r="E55" s="119"/>
      <c r="F55" s="119"/>
      <c r="G55" s="119"/>
      <c r="H55" s="119"/>
      <c r="I55" s="119" t="str">
        <f>'2019 Tad Y1 P'!H55</f>
        <v>Cent. Oval - NW</v>
      </c>
      <c r="J55" s="119"/>
      <c r="K55" s="119"/>
      <c r="L55" s="119"/>
      <c r="M55" s="119" t="s">
        <v>10</v>
      </c>
      <c r="N55" s="119"/>
      <c r="O55" s="130">
        <f>'2019 Tad Y1 P'!E55-'2019 Tad Y1 P'!D55</f>
        <v>6.25E-2</v>
      </c>
      <c r="P55" s="79">
        <f t="shared" si="0"/>
        <v>0.69791666666666674</v>
      </c>
      <c r="Q55" s="119"/>
      <c r="R55" s="119"/>
    </row>
    <row r="56" spans="1:18" x14ac:dyDescent="0.25">
      <c r="A56" s="80">
        <f>'2019 Tad Y1 P'!B56</f>
        <v>43598</v>
      </c>
      <c r="B56" s="79">
        <f>'2019 Tad Y1 P'!D56</f>
        <v>0.70833333333333337</v>
      </c>
      <c r="C56" s="119" t="str">
        <f>CONCATENATE("Prac - ",'2019 Tad Y1 P'!G56)</f>
        <v>Prac - Rockies</v>
      </c>
      <c r="D56" s="119"/>
      <c r="E56" s="119"/>
      <c r="F56" s="119"/>
      <c r="G56" s="119"/>
      <c r="H56" s="119"/>
      <c r="I56" s="119" t="str">
        <f>'2019 Tad Y1 P'!H56</f>
        <v>Cent. Oval - NE</v>
      </c>
      <c r="J56" s="119"/>
      <c r="K56" s="119"/>
      <c r="L56" s="119"/>
      <c r="M56" s="119" t="s">
        <v>10</v>
      </c>
      <c r="N56" s="119"/>
      <c r="O56" s="130">
        <f>'2019 Tad Y1 P'!E56-'2019 Tad Y1 P'!D56</f>
        <v>6.25E-2</v>
      </c>
      <c r="P56" s="79">
        <f t="shared" si="0"/>
        <v>0.69791666666666674</v>
      </c>
      <c r="Q56" s="119"/>
      <c r="R56" s="119"/>
    </row>
    <row r="57" spans="1:18" x14ac:dyDescent="0.25">
      <c r="A57" s="80">
        <f>'2019 Tad Y1 P'!B57</f>
        <v>43598</v>
      </c>
      <c r="B57" s="79">
        <f>'2019 Tad Y1 P'!D57</f>
        <v>0.77083333333333337</v>
      </c>
      <c r="C57" s="119" t="str">
        <f>CONCATENATE("Prac - ",'2019 Tad Y1 P'!G57)</f>
        <v>Prac - Giants</v>
      </c>
      <c r="D57" s="119"/>
      <c r="E57" s="119"/>
      <c r="F57" s="119"/>
      <c r="G57" s="119"/>
      <c r="H57" s="119"/>
      <c r="I57" s="119" t="str">
        <f>'2019 Tad Y1 P'!H57</f>
        <v>Cent. Oval - SE</v>
      </c>
      <c r="J57" s="119"/>
      <c r="K57" s="119"/>
      <c r="L57" s="119"/>
      <c r="M57" s="119" t="s">
        <v>10</v>
      </c>
      <c r="N57" s="119"/>
      <c r="O57" s="130">
        <f>'2019 Tad Y1 P'!E57-'2019 Tad Y1 P'!D57</f>
        <v>6.25E-2</v>
      </c>
      <c r="P57" s="79">
        <f t="shared" si="0"/>
        <v>0.76041666666666674</v>
      </c>
      <c r="Q57" s="119"/>
      <c r="R57" s="119"/>
    </row>
    <row r="58" spans="1:18" x14ac:dyDescent="0.25">
      <c r="A58" s="80">
        <f>'2019 Tad Y1 P'!B58</f>
        <v>43598</v>
      </c>
      <c r="B58" s="79">
        <f>'2019 Tad Y1 P'!D58</f>
        <v>0.77083333333333337</v>
      </c>
      <c r="C58" s="119" t="str">
        <f>CONCATENATE("Prac - ",'2019 Tad Y1 P'!G58)</f>
        <v>Prac - Pirates</v>
      </c>
      <c r="D58" s="119"/>
      <c r="E58" s="119"/>
      <c r="F58" s="119"/>
      <c r="G58" s="119"/>
      <c r="H58" s="119"/>
      <c r="I58" s="119" t="str">
        <f>'2019 Tad Y1 P'!H58</f>
        <v>Cent. Oval - SW</v>
      </c>
      <c r="J58" s="119"/>
      <c r="K58" s="119"/>
      <c r="L58" s="119"/>
      <c r="M58" s="119" t="s">
        <v>10</v>
      </c>
      <c r="N58" s="119"/>
      <c r="O58" s="130">
        <f>'2019 Tad Y1 P'!E58-'2019 Tad Y1 P'!D58</f>
        <v>6.25E-2</v>
      </c>
      <c r="P58" s="79">
        <f t="shared" si="0"/>
        <v>0.76041666666666674</v>
      </c>
      <c r="Q58" s="119"/>
      <c r="R58" s="119"/>
    </row>
    <row r="59" spans="1:18" x14ac:dyDescent="0.25">
      <c r="A59" s="80">
        <f>'2019 Tad Y1 P'!B59</f>
        <v>43612</v>
      </c>
      <c r="B59" s="79">
        <f>'2019 Tad Y1 P'!D59</f>
        <v>0.70833333333333337</v>
      </c>
      <c r="C59" s="119" t="str">
        <f>CONCATENATE("Prac - ",'2019 Tad Y1 P'!G59)</f>
        <v>Prac - Pirates</v>
      </c>
      <c r="D59" s="119"/>
      <c r="E59" s="119"/>
      <c r="F59" s="119"/>
      <c r="G59" s="119"/>
      <c r="H59" s="119"/>
      <c r="I59" s="119" t="str">
        <f>'2019 Tad Y1 P'!H59</f>
        <v>Cent. Oval - SE</v>
      </c>
      <c r="J59" s="119"/>
      <c r="K59" s="119"/>
      <c r="L59" s="119"/>
      <c r="M59" s="119" t="s">
        <v>10</v>
      </c>
      <c r="N59" s="119"/>
      <c r="O59" s="130">
        <f>'2019 Tad Y1 P'!E59-'2019 Tad Y1 P'!D59</f>
        <v>6.25E-2</v>
      </c>
      <c r="P59" s="79">
        <f t="shared" si="0"/>
        <v>0.69791666666666674</v>
      </c>
      <c r="Q59" s="119"/>
      <c r="R59" s="119"/>
    </row>
    <row r="60" spans="1:18" x14ac:dyDescent="0.25">
      <c r="A60" s="80">
        <f>'2019 Tad Y1 P'!B60</f>
        <v>43612</v>
      </c>
      <c r="B60" s="79">
        <f>'2019 Tad Y1 P'!D60</f>
        <v>0.70833333333333337</v>
      </c>
      <c r="C60" s="119" t="str">
        <f>CONCATENATE("Prac - ",'2019 Tad Y1 P'!G60)</f>
        <v>Prac - Mets</v>
      </c>
      <c r="D60" s="119"/>
      <c r="E60" s="119"/>
      <c r="F60" s="119"/>
      <c r="G60" s="119"/>
      <c r="H60" s="119"/>
      <c r="I60" s="119" t="str">
        <f>'2019 Tad Y1 P'!H60</f>
        <v>Cent. Oval - SW</v>
      </c>
      <c r="J60" s="119"/>
      <c r="K60" s="119"/>
      <c r="L60" s="119"/>
      <c r="M60" s="119" t="s">
        <v>10</v>
      </c>
      <c r="N60" s="119"/>
      <c r="O60" s="130">
        <f>'2019 Tad Y1 P'!E60-'2019 Tad Y1 P'!D60</f>
        <v>6.25E-2</v>
      </c>
      <c r="P60" s="79">
        <f t="shared" si="0"/>
        <v>0.69791666666666674</v>
      </c>
      <c r="Q60" s="119"/>
      <c r="R60" s="119"/>
    </row>
    <row r="61" spans="1:18" x14ac:dyDescent="0.25">
      <c r="A61" s="80">
        <f>'2019 Tad Y1 P'!B61</f>
        <v>43612</v>
      </c>
      <c r="B61" s="79">
        <f>'2019 Tad Y1 P'!D61</f>
        <v>0.70833333333333337</v>
      </c>
      <c r="C61" s="119" t="str">
        <f>CONCATENATE("Prac - ",'2019 Tad Y1 P'!G61)</f>
        <v>Prac - Giants</v>
      </c>
      <c r="D61" s="119"/>
      <c r="E61" s="119"/>
      <c r="F61" s="119"/>
      <c r="G61" s="119"/>
      <c r="H61" s="119"/>
      <c r="I61" s="119" t="str">
        <f>'2019 Tad Y1 P'!H61</f>
        <v>Cent. Oval - NW</v>
      </c>
      <c r="J61" s="119"/>
      <c r="K61" s="119"/>
      <c r="L61" s="119"/>
      <c r="M61" s="119" t="s">
        <v>10</v>
      </c>
      <c r="N61" s="119"/>
      <c r="O61" s="130">
        <f>'2019 Tad Y1 P'!E61-'2019 Tad Y1 P'!D61</f>
        <v>6.25E-2</v>
      </c>
      <c r="P61" s="79">
        <f t="shared" si="0"/>
        <v>0.69791666666666674</v>
      </c>
      <c r="Q61" s="119"/>
      <c r="R61" s="119"/>
    </row>
    <row r="62" spans="1:18" x14ac:dyDescent="0.25">
      <c r="A62" s="80">
        <f>'2019 Tad Y1 P'!B62</f>
        <v>43612</v>
      </c>
      <c r="B62" s="79">
        <f>'2019 Tad Y1 P'!D62</f>
        <v>0.70833333333333337</v>
      </c>
      <c r="C62" s="119" t="str">
        <f>CONCATENATE("Prac - ",'2019 Tad Y1 P'!G62)</f>
        <v>Prac - Rockies</v>
      </c>
      <c r="D62" s="119"/>
      <c r="E62" s="119"/>
      <c r="F62" s="119"/>
      <c r="G62" s="119"/>
      <c r="H62" s="119"/>
      <c r="I62" s="119" t="str">
        <f>'2019 Tad Y1 P'!H62</f>
        <v>Cent. Oval - NE</v>
      </c>
      <c r="J62" s="119"/>
      <c r="K62" s="119"/>
      <c r="L62" s="119"/>
      <c r="M62" s="119" t="s">
        <v>10</v>
      </c>
      <c r="N62" s="119"/>
      <c r="O62" s="130">
        <f>'2019 Tad Y1 P'!E62-'2019 Tad Y1 P'!D62</f>
        <v>6.25E-2</v>
      </c>
      <c r="P62" s="79">
        <f t="shared" si="0"/>
        <v>0.69791666666666674</v>
      </c>
      <c r="Q62" s="119"/>
      <c r="R62" s="119"/>
    </row>
    <row r="63" spans="1:18" x14ac:dyDescent="0.25">
      <c r="A63" s="80">
        <f>'2019 Tad Y1 P'!B63</f>
        <v>43612</v>
      </c>
      <c r="B63" s="79">
        <f>'2019 Tad Y1 P'!D63</f>
        <v>0.77083333333333337</v>
      </c>
      <c r="C63" s="119" t="str">
        <f>CONCATENATE("Prac - ",'2019 Tad Y1 P'!G63)</f>
        <v>Prac - Phillies</v>
      </c>
      <c r="D63" s="119"/>
      <c r="E63" s="119"/>
      <c r="F63" s="119"/>
      <c r="G63" s="119"/>
      <c r="H63" s="119"/>
      <c r="I63" s="119" t="str">
        <f>'2019 Tad Y1 P'!H63</f>
        <v>Cent. Oval - SE</v>
      </c>
      <c r="J63" s="119"/>
      <c r="K63" s="119"/>
      <c r="L63" s="119"/>
      <c r="M63" s="119" t="s">
        <v>10</v>
      </c>
      <c r="N63" s="119"/>
      <c r="O63" s="130">
        <f>'2019 Tad Y1 P'!E63-'2019 Tad Y1 P'!D63</f>
        <v>6.25E-2</v>
      </c>
      <c r="P63" s="79">
        <f t="shared" si="0"/>
        <v>0.76041666666666674</v>
      </c>
      <c r="Q63" s="119"/>
      <c r="R63" s="119"/>
    </row>
    <row r="64" spans="1:18" x14ac:dyDescent="0.25">
      <c r="A64" s="80">
        <f>'2019 Tad Y1 P'!B64</f>
        <v>43612</v>
      </c>
      <c r="B64" s="79">
        <f>'2019 Tad Y1 P'!D64</f>
        <v>0.77083333333333337</v>
      </c>
      <c r="C64" s="119" t="str">
        <f>CONCATENATE("Prac - ",'2019 Tad Y1 P'!G64)</f>
        <v>Prac - Nationals</v>
      </c>
      <c r="D64" s="119"/>
      <c r="E64" s="119"/>
      <c r="F64" s="119"/>
      <c r="G64" s="119"/>
      <c r="H64" s="119"/>
      <c r="I64" s="119" t="str">
        <f>'2019 Tad Y1 P'!H64</f>
        <v>Cent. Oval - SW</v>
      </c>
      <c r="J64" s="119"/>
      <c r="K64" s="119"/>
      <c r="L64" s="119"/>
      <c r="M64" s="119" t="s">
        <v>10</v>
      </c>
      <c r="N64" s="119"/>
      <c r="O64" s="130">
        <f>'2019 Tad Y1 P'!E64-'2019 Tad Y1 P'!D64</f>
        <v>6.25E-2</v>
      </c>
      <c r="P64" s="79">
        <f t="shared" si="0"/>
        <v>0.76041666666666674</v>
      </c>
      <c r="Q64" s="119"/>
      <c r="R64" s="119"/>
    </row>
    <row r="65" spans="1:18" x14ac:dyDescent="0.25">
      <c r="A65" s="80">
        <f>'2019 Tad Y1 P'!B65</f>
        <v>43619</v>
      </c>
      <c r="B65" s="79">
        <f>'2019 Tad Y1 P'!D65</f>
        <v>0.70833333333333337</v>
      </c>
      <c r="C65" s="119" t="str">
        <f>CONCATENATE("Prac - ",'2019 Tad Y1 P'!G65)</f>
        <v>Prac - Giants</v>
      </c>
      <c r="D65" s="119"/>
      <c r="E65" s="119"/>
      <c r="F65" s="119"/>
      <c r="G65" s="119"/>
      <c r="H65" s="119"/>
      <c r="I65" s="119" t="str">
        <f>'2019 Tad Y1 P'!H65</f>
        <v>Cent. Oval - SE</v>
      </c>
      <c r="J65" s="119"/>
      <c r="K65" s="119"/>
      <c r="L65" s="119"/>
      <c r="M65" s="119" t="s">
        <v>10</v>
      </c>
      <c r="N65" s="119"/>
      <c r="O65" s="130">
        <f>'2019 Tad Y1 P'!E65-'2019 Tad Y1 P'!D65</f>
        <v>6.25E-2</v>
      </c>
      <c r="P65" s="79">
        <f t="shared" si="0"/>
        <v>0.69791666666666674</v>
      </c>
      <c r="Q65" s="119"/>
      <c r="R65" s="119"/>
    </row>
    <row r="66" spans="1:18" x14ac:dyDescent="0.25">
      <c r="A66" s="80">
        <f>'2019 Tad Y1 P'!B66</f>
        <v>43619</v>
      </c>
      <c r="B66" s="79">
        <f>'2019 Tad Y1 P'!D66</f>
        <v>0.70833333333333337</v>
      </c>
      <c r="C66" s="119" t="str">
        <f>CONCATENATE("Prac - ",'2019 Tad Y1 P'!G66)</f>
        <v>Prac - Nationals</v>
      </c>
      <c r="D66" s="119"/>
      <c r="E66" s="119"/>
      <c r="F66" s="119"/>
      <c r="G66" s="119"/>
      <c r="H66" s="119"/>
      <c r="I66" s="119" t="str">
        <f>'2019 Tad Y1 P'!H66</f>
        <v>Cent. Oval - SW</v>
      </c>
      <c r="J66" s="119"/>
      <c r="K66" s="119"/>
      <c r="L66" s="119"/>
      <c r="M66" s="119" t="s">
        <v>10</v>
      </c>
      <c r="N66" s="119"/>
      <c r="O66" s="130">
        <f>'2019 Tad Y1 P'!E66-'2019 Tad Y1 P'!D66</f>
        <v>6.25E-2</v>
      </c>
      <c r="P66" s="79">
        <f t="shared" si="0"/>
        <v>0.69791666666666674</v>
      </c>
      <c r="Q66" s="119"/>
      <c r="R66" s="119"/>
    </row>
    <row r="67" spans="1:18" x14ac:dyDescent="0.25">
      <c r="A67" s="80">
        <f>'2019 Tad Y1 P'!B67</f>
        <v>43619</v>
      </c>
      <c r="B67" s="79">
        <f>'2019 Tad Y1 P'!D67</f>
        <v>0.70833333333333337</v>
      </c>
      <c r="C67" s="119" t="str">
        <f>CONCATENATE("Prac - ",'2019 Tad Y1 P'!G67)</f>
        <v>Prac - Rockies</v>
      </c>
      <c r="D67" s="119"/>
      <c r="E67" s="119"/>
      <c r="F67" s="119"/>
      <c r="G67" s="119"/>
      <c r="H67" s="119"/>
      <c r="I67" s="119" t="str">
        <f>'2019 Tad Y1 P'!H67</f>
        <v>Cent. Oval - NW</v>
      </c>
      <c r="J67" s="119"/>
      <c r="K67" s="119"/>
      <c r="L67" s="119"/>
      <c r="M67" s="119" t="s">
        <v>10</v>
      </c>
      <c r="N67" s="119"/>
      <c r="O67" s="130">
        <f>'2019 Tad Y1 P'!E67-'2019 Tad Y1 P'!D67</f>
        <v>6.25E-2</v>
      </c>
      <c r="P67" s="79">
        <f t="shared" si="0"/>
        <v>0.69791666666666674</v>
      </c>
      <c r="Q67" s="119"/>
      <c r="R67" s="119"/>
    </row>
    <row r="68" spans="1:18" x14ac:dyDescent="0.25">
      <c r="A68" s="80">
        <f>'2019 Tad Y1 P'!B68</f>
        <v>43619</v>
      </c>
      <c r="B68" s="79">
        <f>'2019 Tad Y1 P'!D68</f>
        <v>0.70833333333333337</v>
      </c>
      <c r="C68" s="119" t="str">
        <f>CONCATENATE("Prac - ",'2019 Tad Y1 P'!G68)</f>
        <v>Prac - Phillies</v>
      </c>
      <c r="D68" s="119"/>
      <c r="E68" s="119"/>
      <c r="F68" s="119"/>
      <c r="G68" s="119"/>
      <c r="H68" s="119"/>
      <c r="I68" s="119" t="str">
        <f>'2019 Tad Y1 P'!H68</f>
        <v>Cent. Oval - NE</v>
      </c>
      <c r="J68" s="119"/>
      <c r="K68" s="119"/>
      <c r="L68" s="119"/>
      <c r="M68" s="119" t="s">
        <v>10</v>
      </c>
      <c r="N68" s="119"/>
      <c r="O68" s="130">
        <f>'2019 Tad Y1 P'!E68-'2019 Tad Y1 P'!D68</f>
        <v>6.25E-2</v>
      </c>
      <c r="P68" s="79">
        <f t="shared" si="0"/>
        <v>0.69791666666666674</v>
      </c>
      <c r="Q68" s="119"/>
      <c r="R68" s="119"/>
    </row>
    <row r="69" spans="1:18" x14ac:dyDescent="0.25">
      <c r="A69" s="80">
        <f>'2019 Tad Y1 P'!B69</f>
        <v>43619</v>
      </c>
      <c r="B69" s="79">
        <f>'2019 Tad Y1 P'!D69</f>
        <v>0.77083333333333337</v>
      </c>
      <c r="C69" s="119" t="str">
        <f>CONCATENATE("Prac - ",'2019 Tad Y1 P'!G69)</f>
        <v>Prac - Pirates</v>
      </c>
      <c r="D69" s="119"/>
      <c r="E69" s="119"/>
      <c r="F69" s="119"/>
      <c r="G69" s="119"/>
      <c r="H69" s="119"/>
      <c r="I69" s="119" t="str">
        <f>'2019 Tad Y1 P'!H69</f>
        <v>Cent. Oval - SE</v>
      </c>
      <c r="J69" s="119"/>
      <c r="K69" s="119"/>
      <c r="L69" s="119"/>
      <c r="M69" s="119" t="s">
        <v>10</v>
      </c>
      <c r="N69" s="119"/>
      <c r="O69" s="130">
        <f>'2019 Tad Y1 P'!E69-'2019 Tad Y1 P'!D69</f>
        <v>6.25E-2</v>
      </c>
      <c r="P69" s="79">
        <f t="shared" si="0"/>
        <v>0.76041666666666674</v>
      </c>
      <c r="Q69" s="119"/>
      <c r="R69" s="119"/>
    </row>
    <row r="70" spans="1:18" x14ac:dyDescent="0.25">
      <c r="A70" s="80">
        <f>'2019 Tad Y1 P'!B70</f>
        <v>43619</v>
      </c>
      <c r="B70" s="79">
        <f>'2019 Tad Y1 P'!D70</f>
        <v>0.77083333333333337</v>
      </c>
      <c r="C70" s="119" t="str">
        <f>CONCATENATE("Prac - ",'2019 Tad Y1 P'!G70)</f>
        <v>Prac - Mets</v>
      </c>
      <c r="D70" s="119"/>
      <c r="E70" s="119"/>
      <c r="F70" s="119"/>
      <c r="G70" s="119"/>
      <c r="H70" s="119"/>
      <c r="I70" s="119" t="str">
        <f>'2019 Tad Y1 P'!H70</f>
        <v>Cent. Oval - SW</v>
      </c>
      <c r="J70" s="119"/>
      <c r="K70" s="119"/>
      <c r="L70" s="119"/>
      <c r="M70" s="119" t="s">
        <v>10</v>
      </c>
      <c r="N70" s="119"/>
      <c r="O70" s="130">
        <f>'2019 Tad Y1 P'!E70-'2019 Tad Y1 P'!D70</f>
        <v>6.25E-2</v>
      </c>
      <c r="P70" s="79">
        <f t="shared" ref="P70:P76" si="1">B70-HLOOKUP($P$2,$T$1:$V$2,2,FALSE)</f>
        <v>0.76041666666666674</v>
      </c>
      <c r="Q70" s="119"/>
      <c r="R70" s="119"/>
    </row>
    <row r="71" spans="1:18" x14ac:dyDescent="0.25">
      <c r="A71" s="80">
        <f>'2019 Tad Y1 P'!B71</f>
        <v>43626</v>
      </c>
      <c r="B71" s="79">
        <f>'2019 Tad Y1 P'!D71</f>
        <v>0.70833333333333337</v>
      </c>
      <c r="C71" s="119" t="str">
        <f>CONCATENATE("Prac - ",'2019 Tad Y1 P'!G71)</f>
        <v>Prac - Pirates</v>
      </c>
      <c r="D71" s="119"/>
      <c r="E71" s="119"/>
      <c r="F71" s="119"/>
      <c r="G71" s="119"/>
      <c r="H71" s="119"/>
      <c r="I71" s="119" t="str">
        <f>'2019 Tad Y1 P'!H71</f>
        <v>Cent. Oval - SE</v>
      </c>
      <c r="J71" s="119"/>
      <c r="K71" s="119"/>
      <c r="L71" s="119"/>
      <c r="M71" s="119" t="s">
        <v>10</v>
      </c>
      <c r="N71" s="119"/>
      <c r="O71" s="130">
        <f>'2019 Tad Y1 P'!E71-'2019 Tad Y1 P'!D71</f>
        <v>6.25E-2</v>
      </c>
      <c r="P71" s="79">
        <f t="shared" si="1"/>
        <v>0.69791666666666674</v>
      </c>
      <c r="Q71" s="119"/>
      <c r="R71" s="119"/>
    </row>
    <row r="72" spans="1:18" x14ac:dyDescent="0.25">
      <c r="A72" s="80">
        <f>'2019 Tad Y1 P'!B72</f>
        <v>43626</v>
      </c>
      <c r="B72" s="79">
        <f>'2019 Tad Y1 P'!D72</f>
        <v>0.70833333333333337</v>
      </c>
      <c r="C72" s="119" t="str">
        <f>CONCATENATE("Prac - ",'2019 Tad Y1 P'!G72)</f>
        <v>Prac - Mets</v>
      </c>
      <c r="D72" s="119"/>
      <c r="E72" s="119"/>
      <c r="F72" s="119"/>
      <c r="G72" s="119"/>
      <c r="H72" s="119"/>
      <c r="I72" s="119" t="str">
        <f>'2019 Tad Y1 P'!H72</f>
        <v>Cent. Oval - SW</v>
      </c>
      <c r="J72" s="119"/>
      <c r="K72" s="119"/>
      <c r="L72" s="119"/>
      <c r="M72" s="119" t="s">
        <v>10</v>
      </c>
      <c r="N72" s="119"/>
      <c r="O72" s="130">
        <f>'2019 Tad Y1 P'!E72-'2019 Tad Y1 P'!D72</f>
        <v>6.25E-2</v>
      </c>
      <c r="P72" s="79">
        <f t="shared" si="1"/>
        <v>0.69791666666666674</v>
      </c>
      <c r="Q72" s="119"/>
      <c r="R72" s="119"/>
    </row>
    <row r="73" spans="1:18" x14ac:dyDescent="0.25">
      <c r="A73" s="80">
        <f>'2019 Tad Y1 P'!B73</f>
        <v>43626</v>
      </c>
      <c r="B73" s="79">
        <f>'2019 Tad Y1 P'!D73</f>
        <v>0.70833333333333337</v>
      </c>
      <c r="C73" s="119" t="str">
        <f>CONCATENATE("Prac - ",'2019 Tad Y1 P'!G73)</f>
        <v>Prac - Giants</v>
      </c>
      <c r="D73" s="119"/>
      <c r="E73" s="119"/>
      <c r="F73" s="119"/>
      <c r="G73" s="119"/>
      <c r="H73" s="119"/>
      <c r="I73" s="119" t="str">
        <f>'2019 Tad Y1 P'!H73</f>
        <v>Cent. Oval - NW</v>
      </c>
      <c r="J73" s="119"/>
      <c r="K73" s="119"/>
      <c r="L73" s="119"/>
      <c r="M73" s="119" t="s">
        <v>10</v>
      </c>
      <c r="N73" s="119"/>
      <c r="O73" s="130">
        <f>'2019 Tad Y1 P'!E73-'2019 Tad Y1 P'!D73</f>
        <v>6.25E-2</v>
      </c>
      <c r="P73" s="79">
        <f t="shared" si="1"/>
        <v>0.69791666666666674</v>
      </c>
      <c r="Q73" s="119"/>
      <c r="R73" s="119"/>
    </row>
    <row r="74" spans="1:18" x14ac:dyDescent="0.25">
      <c r="A74" s="80">
        <f>'2019 Tad Y1 P'!B74</f>
        <v>43626</v>
      </c>
      <c r="B74" s="79">
        <f>'2019 Tad Y1 P'!D74</f>
        <v>0.70833333333333337</v>
      </c>
      <c r="C74" s="119" t="str">
        <f>CONCATENATE("Prac - ",'2019 Tad Y1 P'!G74)</f>
        <v>Prac - Nationals</v>
      </c>
      <c r="D74" s="119"/>
      <c r="E74" s="119"/>
      <c r="F74" s="119"/>
      <c r="G74" s="119"/>
      <c r="H74" s="119"/>
      <c r="I74" s="119" t="str">
        <f>'2019 Tad Y1 P'!H74</f>
        <v>Cent. Oval - NE</v>
      </c>
      <c r="J74" s="119"/>
      <c r="K74" s="119"/>
      <c r="L74" s="119"/>
      <c r="M74" s="119" t="s">
        <v>10</v>
      </c>
      <c r="N74" s="119"/>
      <c r="O74" s="130">
        <f>'2019 Tad Y1 P'!E74-'2019 Tad Y1 P'!D74</f>
        <v>6.25E-2</v>
      </c>
      <c r="P74" s="79">
        <f t="shared" si="1"/>
        <v>0.69791666666666674</v>
      </c>
      <c r="Q74" s="119"/>
      <c r="R74" s="119"/>
    </row>
    <row r="75" spans="1:18" x14ac:dyDescent="0.25">
      <c r="A75" s="80">
        <f>'2019 Tad Y1 P'!B75</f>
        <v>43626</v>
      </c>
      <c r="B75" s="79">
        <f>'2019 Tad Y1 P'!D75</f>
        <v>0.77083333333333337</v>
      </c>
      <c r="C75" s="119" t="str">
        <f>CONCATENATE("Prac - ",'2019 Tad Y1 P'!G75)</f>
        <v>Prac - Rockies</v>
      </c>
      <c r="D75" s="119"/>
      <c r="E75" s="119"/>
      <c r="F75" s="119"/>
      <c r="G75" s="119"/>
      <c r="H75" s="119"/>
      <c r="I75" s="119" t="str">
        <f>'2019 Tad Y1 P'!H75</f>
        <v>Cent. Oval - SE</v>
      </c>
      <c r="J75" s="119"/>
      <c r="K75" s="119"/>
      <c r="L75" s="119"/>
      <c r="M75" s="119" t="s">
        <v>10</v>
      </c>
      <c r="N75" s="119"/>
      <c r="O75" s="130">
        <f>'2019 Tad Y1 P'!E75-'2019 Tad Y1 P'!D75</f>
        <v>6.25E-2</v>
      </c>
      <c r="P75" s="79">
        <f t="shared" si="1"/>
        <v>0.76041666666666674</v>
      </c>
      <c r="Q75" s="119"/>
      <c r="R75" s="119"/>
    </row>
    <row r="76" spans="1:18" x14ac:dyDescent="0.25">
      <c r="A76" s="80">
        <f>'2019 Tad Y1 P'!B76</f>
        <v>43626</v>
      </c>
      <c r="B76" s="79">
        <f>'2019 Tad Y1 P'!D76</f>
        <v>0.77083333333333337</v>
      </c>
      <c r="C76" s="119" t="str">
        <f>CONCATENATE("Prac - ",'2019 Tad Y1 P'!G76)</f>
        <v>Prac - Phillies</v>
      </c>
      <c r="D76" s="119"/>
      <c r="E76" s="119"/>
      <c r="F76" s="119"/>
      <c r="G76" s="119"/>
      <c r="H76" s="119"/>
      <c r="I76" s="119" t="str">
        <f>'2019 Tad Y1 P'!H76</f>
        <v>Cent. Oval - SW</v>
      </c>
      <c r="J76" s="119"/>
      <c r="K76" s="119"/>
      <c r="L76" s="119"/>
      <c r="M76" s="119" t="s">
        <v>10</v>
      </c>
      <c r="N76" s="119"/>
      <c r="O76" s="130">
        <f>'2019 Tad Y1 P'!E76-'2019 Tad Y1 P'!D76</f>
        <v>6.25E-2</v>
      </c>
      <c r="P76" s="79">
        <f t="shared" si="1"/>
        <v>0.76041666666666674</v>
      </c>
      <c r="Q76" s="119"/>
      <c r="R76" s="119"/>
    </row>
  </sheetData>
  <autoFilter ref="A4:R5"/>
  <dataValidations count="1">
    <dataValidation type="list" allowBlank="1" showInputMessage="1" showErrorMessage="1" sqref="P2">
      <formula1>$T$1:$V$1</formula1>
    </dataValidation>
  </dataValidation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'2019 Mos G'!$AF$2:$AV$2</xm:f>
          </x14:formula1>
          <xm:sqref>C2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55"/>
  <sheetViews>
    <sheetView workbookViewId="0">
      <pane ySplit="4" topLeftCell="A5" activePane="bottomLeft" state="frozen"/>
      <selection pane="bottomLeft" activeCell="C2" sqref="C2"/>
    </sheetView>
  </sheetViews>
  <sheetFormatPr defaultRowHeight="15" x14ac:dyDescent="0.25"/>
  <cols>
    <col min="1" max="1" width="10.7109375" style="98" bestFit="1" customWidth="1"/>
    <col min="2" max="2" width="11.5703125" style="98" bestFit="1" customWidth="1"/>
    <col min="3" max="3" width="20.7109375" style="98" bestFit="1" customWidth="1"/>
    <col min="4" max="4" width="10.85546875" style="98" bestFit="1" customWidth="1"/>
    <col min="5" max="8" width="9.140625" style="98"/>
    <col min="9" max="9" width="19.42578125" style="98" bestFit="1" customWidth="1"/>
    <col min="10" max="14" width="9.140625" style="98"/>
    <col min="15" max="15" width="10.5703125" style="98" bestFit="1" customWidth="1"/>
    <col min="16" max="16" width="11.5703125" style="98" bestFit="1" customWidth="1"/>
    <col min="17" max="18" width="9.140625" style="98"/>
    <col min="19" max="19" width="16.140625" style="109" customWidth="1"/>
    <col min="20" max="21" width="9.140625" style="98" customWidth="1"/>
    <col min="22" max="22" width="9.140625" style="98" hidden="1" customWidth="1"/>
    <col min="23" max="25" width="0" style="98" hidden="1" customWidth="1"/>
    <col min="26" max="16384" width="9.140625" style="98"/>
  </cols>
  <sheetData>
    <row r="1" spans="1:25" x14ac:dyDescent="0.25">
      <c r="W1" s="98" t="s">
        <v>106</v>
      </c>
      <c r="X1" s="98" t="s">
        <v>107</v>
      </c>
      <c r="Y1" s="98" t="s">
        <v>108</v>
      </c>
    </row>
    <row r="2" spans="1:25" x14ac:dyDescent="0.25">
      <c r="B2" s="84" t="s">
        <v>33</v>
      </c>
      <c r="C2" s="124"/>
      <c r="E2" s="124" t="s">
        <v>107</v>
      </c>
      <c r="F2" s="98" t="s">
        <v>105</v>
      </c>
      <c r="W2" s="105">
        <f>0.25/24</f>
        <v>1.0416666666666666E-2</v>
      </c>
      <c r="X2" s="105">
        <f>0.5/24</f>
        <v>2.0833333333333332E-2</v>
      </c>
      <c r="Y2" s="105">
        <f>1/24</f>
        <v>4.1666666666666664E-2</v>
      </c>
    </row>
    <row r="3" spans="1:25" ht="48.75" customHeight="1" x14ac:dyDescent="0.25">
      <c r="S3" s="139" t="s">
        <v>162</v>
      </c>
      <c r="T3" s="139"/>
      <c r="U3" s="139"/>
      <c r="V3" s="105"/>
    </row>
    <row r="4" spans="1:25" s="128" customFormat="1" ht="75" x14ac:dyDescent="0.25">
      <c r="A4" s="129" t="s">
        <v>0</v>
      </c>
      <c r="B4" s="129" t="s">
        <v>92</v>
      </c>
      <c r="C4" s="129" t="s">
        <v>150</v>
      </c>
      <c r="D4" s="129" t="s">
        <v>151</v>
      </c>
      <c r="E4" s="129" t="s">
        <v>152</v>
      </c>
      <c r="F4" s="129" t="s">
        <v>153</v>
      </c>
      <c r="G4" s="129" t="s">
        <v>153</v>
      </c>
      <c r="H4" s="129" t="s">
        <v>154</v>
      </c>
      <c r="I4" s="129" t="s">
        <v>155</v>
      </c>
      <c r="J4" s="129" t="s">
        <v>156</v>
      </c>
      <c r="K4" s="129" t="s">
        <v>157</v>
      </c>
      <c r="L4" s="129" t="s">
        <v>103</v>
      </c>
      <c r="M4" s="129" t="s">
        <v>158</v>
      </c>
      <c r="N4" s="129" t="s">
        <v>159</v>
      </c>
      <c r="O4" s="129" t="s">
        <v>51</v>
      </c>
      <c r="P4" s="129" t="s">
        <v>104</v>
      </c>
      <c r="Q4" s="129" t="s">
        <v>160</v>
      </c>
      <c r="R4" s="129" t="s">
        <v>161</v>
      </c>
      <c r="S4" s="134" t="s">
        <v>33</v>
      </c>
      <c r="T4" s="132" t="s">
        <v>32</v>
      </c>
      <c r="U4" s="132" t="s">
        <v>31</v>
      </c>
    </row>
    <row r="5" spans="1:25" x14ac:dyDescent="0.25">
      <c r="A5" s="80">
        <f>'2019 Tad Y1 G'!B5</f>
        <v>43568</v>
      </c>
      <c r="B5" s="79">
        <f>'2019 Tad Y1 G'!D5</f>
        <v>0.60416666666666663</v>
      </c>
      <c r="C5" s="119" t="str">
        <f>CONCATENATE('2019 Tad Y1 G'!I5," at ",'2019 Tad Y1 G'!G5)</f>
        <v>Phillies at Rockies</v>
      </c>
      <c r="D5" s="119" t="str">
        <f>IF(S5=$C$2,IF('2019 Tad Y1 G'!G5=$C$2,'2019 Tad Y1 G'!I5,'2019 Tad Y1 G'!G5),"")</f>
        <v>Rockies</v>
      </c>
      <c r="E5" s="119"/>
      <c r="F5" s="119"/>
      <c r="G5" s="119"/>
      <c r="H5" s="119"/>
      <c r="I5" s="119" t="str">
        <f>'2019 Tad Y1 G'!J5</f>
        <v>SSAP #3 - East</v>
      </c>
      <c r="J5" s="119"/>
      <c r="K5" s="119"/>
      <c r="L5" s="119"/>
      <c r="M5" s="119" t="str">
        <f>IF($C$2=S5,IF($C$2='2019 Tad Y1 G'!G5,"Home","Away"),"")</f>
        <v>Away</v>
      </c>
      <c r="N5" s="119"/>
      <c r="O5" s="130">
        <f>'2019 Tad Y1 G'!E5-B5</f>
        <v>8.333333333333337E-2</v>
      </c>
      <c r="P5" s="79">
        <f>B5-HLOOKUP($E$2,$W$1:$Y$2,2,FALSE)</f>
        <v>0.58333333333333326</v>
      </c>
      <c r="Q5" s="119"/>
      <c r="R5" s="119"/>
      <c r="S5" s="118" t="str">
        <f>IF(OR($C$2=T5,$C$2=U5),$C$2,"")</f>
        <v/>
      </c>
      <c r="T5" s="119" t="str">
        <f>'2019 Tad Y1 G'!I5</f>
        <v>Phillies</v>
      </c>
      <c r="U5" s="119" t="str">
        <f>'2019 Tad Y1 G'!G5</f>
        <v>Rockies</v>
      </c>
    </row>
    <row r="6" spans="1:25" x14ac:dyDescent="0.25">
      <c r="A6" s="80">
        <f>'2019 Tad Y1 G'!B6</f>
        <v>43568</v>
      </c>
      <c r="B6" s="79">
        <f>'2019 Tad Y1 G'!D6</f>
        <v>0.60416666666666663</v>
      </c>
      <c r="C6" s="119" t="str">
        <f>CONCATENATE('2019 Tad Y1 G'!I6," at ",'2019 Tad Y1 G'!G6)</f>
        <v>Mets at Pirates</v>
      </c>
      <c r="D6" s="119" t="str">
        <f>IF(S6=$C$2,IF('2019 Tad Y1 G'!G6=$C$2,'2019 Tad Y1 G'!I6,'2019 Tad Y1 G'!G6),"")</f>
        <v>Pirates</v>
      </c>
      <c r="E6" s="119"/>
      <c r="F6" s="119"/>
      <c r="G6" s="119"/>
      <c r="H6" s="119"/>
      <c r="I6" s="119" t="str">
        <f>'2019 Tad Y1 G'!J6</f>
        <v>SSAP #3 - West</v>
      </c>
      <c r="J6" s="119"/>
      <c r="K6" s="119"/>
      <c r="L6" s="119"/>
      <c r="M6" s="119" t="str">
        <f>IF($C$2=S6,IF($C$2='2019 Tad Y1 G'!G6,"Home","Away"),"")</f>
        <v>Away</v>
      </c>
      <c r="N6" s="119"/>
      <c r="O6" s="130">
        <f>'2019 Tad Y1 G'!E6-B6</f>
        <v>8.333333333333337E-2</v>
      </c>
      <c r="P6" s="79">
        <f t="shared" ref="P6:P55" si="0">B6-HLOOKUP($E$2,$W$1:$Y$2,2,FALSE)</f>
        <v>0.58333333333333326</v>
      </c>
      <c r="Q6" s="119"/>
      <c r="R6" s="119"/>
      <c r="S6" s="118" t="str">
        <f t="shared" ref="S6:S55" si="1">IF(OR($C$2=T6,$C$2=U6),$C$2,"")</f>
        <v/>
      </c>
      <c r="T6" s="119" t="str">
        <f>'2019 Tad Y1 G'!I6</f>
        <v>Mets</v>
      </c>
      <c r="U6" s="119" t="str">
        <f>'2019 Tad Y1 G'!G6</f>
        <v>Pirates</v>
      </c>
    </row>
    <row r="7" spans="1:25" x14ac:dyDescent="0.25">
      <c r="A7" s="80">
        <f>'2019 Tad Y1 G'!B7</f>
        <v>43568</v>
      </c>
      <c r="B7" s="79">
        <f>'2019 Tad Y1 G'!D7</f>
        <v>0.6875</v>
      </c>
      <c r="C7" s="119" t="str">
        <f>CONCATENATE('2019 Tad Y1 G'!I7," at ",'2019 Tad Y1 G'!G7)</f>
        <v>Nationals at Giants</v>
      </c>
      <c r="D7" s="119" t="str">
        <f>IF(S7=$C$2,IF('2019 Tad Y1 G'!G7=$C$2,'2019 Tad Y1 G'!I7,'2019 Tad Y1 G'!G7),"")</f>
        <v>Giants</v>
      </c>
      <c r="E7" s="119"/>
      <c r="F7" s="119"/>
      <c r="G7" s="119"/>
      <c r="H7" s="119"/>
      <c r="I7" s="119" t="str">
        <f>'2019 Tad Y1 G'!J7</f>
        <v>SSAP #3 - East</v>
      </c>
      <c r="J7" s="119"/>
      <c r="K7" s="119"/>
      <c r="L7" s="119"/>
      <c r="M7" s="119" t="str">
        <f>IF($C$2=S7,IF($C$2='2019 Tad Y1 G'!G7,"Home","Away"),"")</f>
        <v>Away</v>
      </c>
      <c r="N7" s="119"/>
      <c r="O7" s="130">
        <f>'2019 Tad Y1 G'!E7-B7</f>
        <v>8.333333333333337E-2</v>
      </c>
      <c r="P7" s="79">
        <f t="shared" si="0"/>
        <v>0.66666666666666663</v>
      </c>
      <c r="Q7" s="119"/>
      <c r="R7" s="119"/>
      <c r="S7" s="118" t="str">
        <f t="shared" si="1"/>
        <v/>
      </c>
      <c r="T7" s="119" t="str">
        <f>'2019 Tad Y1 G'!I7</f>
        <v>Nationals</v>
      </c>
      <c r="U7" s="119" t="str">
        <f>'2019 Tad Y1 G'!G7</f>
        <v>Giants</v>
      </c>
    </row>
    <row r="8" spans="1:25" x14ac:dyDescent="0.25">
      <c r="A8" s="80">
        <f>'2019 Tad Y1 G'!B8</f>
        <v>43572</v>
      </c>
      <c r="B8" s="79">
        <f>'2019 Tad Y1 G'!D8</f>
        <v>0.70833333333333337</v>
      </c>
      <c r="C8" s="119" t="str">
        <f>CONCATENATE('2019 Tad Y1 G'!I8," at ",'2019 Tad Y1 G'!G8)</f>
        <v>Mets at Phillies</v>
      </c>
      <c r="D8" s="119" t="str">
        <f>IF(S8=$C$2,IF('2019 Tad Y1 G'!G8=$C$2,'2019 Tad Y1 G'!I8,'2019 Tad Y1 G'!G8),"")</f>
        <v>Phillies</v>
      </c>
      <c r="E8" s="119"/>
      <c r="F8" s="119"/>
      <c r="G8" s="119"/>
      <c r="H8" s="119"/>
      <c r="I8" s="119" t="str">
        <f>'2019 Tad Y1 G'!J8</f>
        <v>Cent. Oval - SE</v>
      </c>
      <c r="J8" s="119"/>
      <c r="K8" s="119"/>
      <c r="L8" s="119"/>
      <c r="M8" s="119" t="str">
        <f>IF($C$2=S8,IF($C$2='2019 Tad Y1 G'!G8,"Home","Away"),"")</f>
        <v>Away</v>
      </c>
      <c r="N8" s="119"/>
      <c r="O8" s="130">
        <f>'2019 Tad Y1 G'!E8-B8</f>
        <v>6.25E-2</v>
      </c>
      <c r="P8" s="79">
        <f t="shared" si="0"/>
        <v>0.6875</v>
      </c>
      <c r="Q8" s="119"/>
      <c r="R8" s="119"/>
      <c r="S8" s="118" t="str">
        <f t="shared" si="1"/>
        <v/>
      </c>
      <c r="T8" s="119" t="str">
        <f>'2019 Tad Y1 G'!I8</f>
        <v>Mets</v>
      </c>
      <c r="U8" s="119" t="str">
        <f>'2019 Tad Y1 G'!G8</f>
        <v>Phillies</v>
      </c>
    </row>
    <row r="9" spans="1:25" x14ac:dyDescent="0.25">
      <c r="A9" s="80">
        <f>'2019 Tad Y1 G'!B9</f>
        <v>43572</v>
      </c>
      <c r="B9" s="79">
        <f>'2019 Tad Y1 G'!D9</f>
        <v>0.70833333333333337</v>
      </c>
      <c r="C9" s="119" t="str">
        <f>CONCATENATE('2019 Tad Y1 G'!I9," at ",'2019 Tad Y1 G'!G9)</f>
        <v>Nationals at Pirates</v>
      </c>
      <c r="D9" s="119" t="str">
        <f>IF(S9=$C$2,IF('2019 Tad Y1 G'!G9=$C$2,'2019 Tad Y1 G'!I9,'2019 Tad Y1 G'!G9),"")</f>
        <v>Pirates</v>
      </c>
      <c r="E9" s="119"/>
      <c r="F9" s="119"/>
      <c r="G9" s="119"/>
      <c r="H9" s="119"/>
      <c r="I9" s="119" t="str">
        <f>'2019 Tad Y1 G'!J9</f>
        <v>Cent. Oval - SW</v>
      </c>
      <c r="J9" s="119"/>
      <c r="K9" s="119"/>
      <c r="L9" s="119"/>
      <c r="M9" s="119" t="str">
        <f>IF($C$2=S9,IF($C$2='2019 Tad Y1 G'!G9,"Home","Away"),"")</f>
        <v>Away</v>
      </c>
      <c r="N9" s="119"/>
      <c r="O9" s="130">
        <f>'2019 Tad Y1 G'!E9-B9</f>
        <v>6.25E-2</v>
      </c>
      <c r="P9" s="79">
        <f t="shared" si="0"/>
        <v>0.6875</v>
      </c>
      <c r="Q9" s="119"/>
      <c r="R9" s="119"/>
      <c r="S9" s="118" t="str">
        <f t="shared" si="1"/>
        <v/>
      </c>
      <c r="T9" s="119" t="str">
        <f>'2019 Tad Y1 G'!I9</f>
        <v>Nationals</v>
      </c>
      <c r="U9" s="119" t="str">
        <f>'2019 Tad Y1 G'!G9</f>
        <v>Pirates</v>
      </c>
    </row>
    <row r="10" spans="1:25" x14ac:dyDescent="0.25">
      <c r="A10" s="80">
        <f>'2019 Tad Y1 G'!B10</f>
        <v>43572</v>
      </c>
      <c r="B10" s="79">
        <f>'2019 Tad Y1 G'!D10</f>
        <v>0.70833333333333337</v>
      </c>
      <c r="C10" s="119" t="str">
        <f>CONCATENATE('2019 Tad Y1 G'!I10," at ",'2019 Tad Y1 G'!G10)</f>
        <v>Giants at Rockies</v>
      </c>
      <c r="D10" s="119" t="str">
        <f>IF(S10=$C$2,IF('2019 Tad Y1 G'!G10=$C$2,'2019 Tad Y1 G'!I10,'2019 Tad Y1 G'!G10),"")</f>
        <v>Rockies</v>
      </c>
      <c r="E10" s="119"/>
      <c r="F10" s="119"/>
      <c r="G10" s="119"/>
      <c r="H10" s="119"/>
      <c r="I10" s="119" t="str">
        <f>'2019 Tad Y1 G'!J10</f>
        <v>Cent. Oval - NW</v>
      </c>
      <c r="J10" s="119"/>
      <c r="K10" s="119"/>
      <c r="L10" s="119"/>
      <c r="M10" s="119" t="str">
        <f>IF($C$2=S10,IF($C$2='2019 Tad Y1 G'!G10,"Home","Away"),"")</f>
        <v>Away</v>
      </c>
      <c r="N10" s="119"/>
      <c r="O10" s="130">
        <f>'2019 Tad Y1 G'!E10-B10</f>
        <v>6.25E-2</v>
      </c>
      <c r="P10" s="79">
        <f t="shared" si="0"/>
        <v>0.6875</v>
      </c>
      <c r="Q10" s="119"/>
      <c r="R10" s="119"/>
      <c r="S10" s="118" t="str">
        <f t="shared" si="1"/>
        <v/>
      </c>
      <c r="T10" s="119" t="str">
        <f>'2019 Tad Y1 G'!I10</f>
        <v>Giants</v>
      </c>
      <c r="U10" s="119" t="str">
        <f>'2019 Tad Y1 G'!G10</f>
        <v>Rockies</v>
      </c>
    </row>
    <row r="11" spans="1:25" x14ac:dyDescent="0.25">
      <c r="A11" s="80">
        <f>'2019 Tad Y1 G'!B11</f>
        <v>43579</v>
      </c>
      <c r="B11" s="79">
        <f>'2019 Tad Y1 G'!D11</f>
        <v>0.70833333333333337</v>
      </c>
      <c r="C11" s="119" t="str">
        <f>CONCATENATE('2019 Tad Y1 G'!I11," at ",'2019 Tad Y1 G'!G11)</f>
        <v>Pirates at Phillies</v>
      </c>
      <c r="D11" s="119" t="str">
        <f>IF(S11=$C$2,IF('2019 Tad Y1 G'!G11=$C$2,'2019 Tad Y1 G'!I11,'2019 Tad Y1 G'!G11),"")</f>
        <v>Phillies</v>
      </c>
      <c r="E11" s="119"/>
      <c r="F11" s="119"/>
      <c r="G11" s="119"/>
      <c r="H11" s="119"/>
      <c r="I11" s="119" t="str">
        <f>'2019 Tad Y1 G'!J11</f>
        <v>Cent. Oval - SE</v>
      </c>
      <c r="J11" s="119"/>
      <c r="K11" s="119"/>
      <c r="L11" s="119"/>
      <c r="M11" s="119" t="str">
        <f>IF($C$2=S11,IF($C$2='2019 Tad Y1 G'!G11,"Home","Away"),"")</f>
        <v>Away</v>
      </c>
      <c r="N11" s="119"/>
      <c r="O11" s="130">
        <f>'2019 Tad Y1 G'!E11-B11</f>
        <v>6.25E-2</v>
      </c>
      <c r="P11" s="79">
        <f t="shared" si="0"/>
        <v>0.6875</v>
      </c>
      <c r="Q11" s="119"/>
      <c r="R11" s="119"/>
      <c r="S11" s="118" t="str">
        <f t="shared" si="1"/>
        <v/>
      </c>
      <c r="T11" s="119" t="str">
        <f>'2019 Tad Y1 G'!I11</f>
        <v>Pirates</v>
      </c>
      <c r="U11" s="119" t="str">
        <f>'2019 Tad Y1 G'!G11</f>
        <v>Phillies</v>
      </c>
    </row>
    <row r="12" spans="1:25" x14ac:dyDescent="0.25">
      <c r="A12" s="80">
        <f>'2019 Tad Y1 G'!B12</f>
        <v>43579</v>
      </c>
      <c r="B12" s="79">
        <f>'2019 Tad Y1 G'!D12</f>
        <v>0.70833333333333337</v>
      </c>
      <c r="C12" s="119" t="str">
        <f>CONCATENATE('2019 Tad Y1 G'!I12," at ",'2019 Tad Y1 G'!G12)</f>
        <v>Mets at Nationals</v>
      </c>
      <c r="D12" s="119" t="str">
        <f>IF(S12=$C$2,IF('2019 Tad Y1 G'!G12=$C$2,'2019 Tad Y1 G'!I12,'2019 Tad Y1 G'!G12),"")</f>
        <v>Nationals</v>
      </c>
      <c r="E12" s="119"/>
      <c r="F12" s="119"/>
      <c r="G12" s="119"/>
      <c r="H12" s="119"/>
      <c r="I12" s="119" t="str">
        <f>'2019 Tad Y1 G'!J12</f>
        <v>Cent. Oval - SW</v>
      </c>
      <c r="J12" s="119"/>
      <c r="K12" s="119"/>
      <c r="L12" s="119"/>
      <c r="M12" s="119" t="str">
        <f>IF($C$2=S12,IF($C$2='2019 Tad Y1 G'!G12,"Home","Away"),"")</f>
        <v>Away</v>
      </c>
      <c r="N12" s="119"/>
      <c r="O12" s="130">
        <f>'2019 Tad Y1 G'!E12-B12</f>
        <v>6.25E-2</v>
      </c>
      <c r="P12" s="79">
        <f t="shared" si="0"/>
        <v>0.6875</v>
      </c>
      <c r="Q12" s="119"/>
      <c r="R12" s="119"/>
      <c r="S12" s="118" t="str">
        <f t="shared" si="1"/>
        <v/>
      </c>
      <c r="T12" s="119" t="str">
        <f>'2019 Tad Y1 G'!I12</f>
        <v>Mets</v>
      </c>
      <c r="U12" s="119" t="str">
        <f>'2019 Tad Y1 G'!G12</f>
        <v>Nationals</v>
      </c>
    </row>
    <row r="13" spans="1:25" x14ac:dyDescent="0.25">
      <c r="A13" s="80">
        <f>'2019 Tad Y1 G'!B13</f>
        <v>43579</v>
      </c>
      <c r="B13" s="79">
        <f>'2019 Tad Y1 G'!D13</f>
        <v>0.70833333333333337</v>
      </c>
      <c r="C13" s="119" t="str">
        <f>CONCATENATE('2019 Tad Y1 G'!I13," at ",'2019 Tad Y1 G'!G13)</f>
        <v>Giants at Rockies</v>
      </c>
      <c r="D13" s="119" t="str">
        <f>IF(S13=$C$2,IF('2019 Tad Y1 G'!G13=$C$2,'2019 Tad Y1 G'!I13,'2019 Tad Y1 G'!G13),"")</f>
        <v>Rockies</v>
      </c>
      <c r="E13" s="119"/>
      <c r="F13" s="119"/>
      <c r="G13" s="119"/>
      <c r="H13" s="119"/>
      <c r="I13" s="119" t="str">
        <f>'2019 Tad Y1 G'!J13</f>
        <v>Cent. Oval - NW</v>
      </c>
      <c r="J13" s="119"/>
      <c r="K13" s="119"/>
      <c r="L13" s="119"/>
      <c r="M13" s="119" t="str">
        <f>IF($C$2=S13,IF($C$2='2019 Tad Y1 G'!G13,"Home","Away"),"")</f>
        <v>Away</v>
      </c>
      <c r="N13" s="119"/>
      <c r="O13" s="130">
        <f>'2019 Tad Y1 G'!E13-B13</f>
        <v>6.25E-2</v>
      </c>
      <c r="P13" s="79">
        <f t="shared" si="0"/>
        <v>0.6875</v>
      </c>
      <c r="Q13" s="119"/>
      <c r="R13" s="119"/>
      <c r="S13" s="118" t="str">
        <f t="shared" si="1"/>
        <v/>
      </c>
      <c r="T13" s="119" t="str">
        <f>'2019 Tad Y1 G'!I13</f>
        <v>Giants</v>
      </c>
      <c r="U13" s="119" t="str">
        <f>'2019 Tad Y1 G'!G13</f>
        <v>Rockies</v>
      </c>
    </row>
    <row r="14" spans="1:25" x14ac:dyDescent="0.25">
      <c r="A14" s="80">
        <f>'2019 Tad Y1 G'!B14</f>
        <v>43582</v>
      </c>
      <c r="B14" s="79">
        <f>'2019 Tad Y1 G'!D14</f>
        <v>0.60416666666666663</v>
      </c>
      <c r="C14" s="119" t="str">
        <f>CONCATENATE('2019 Tad Y1 G'!I14," at ",'2019 Tad Y1 G'!G14)</f>
        <v>Rockies at Mets</v>
      </c>
      <c r="D14" s="119" t="str">
        <f>IF(S14=$C$2,IF('2019 Tad Y1 G'!G14=$C$2,'2019 Tad Y1 G'!I14,'2019 Tad Y1 G'!G14),"")</f>
        <v>Mets</v>
      </c>
      <c r="E14" s="119"/>
      <c r="F14" s="119"/>
      <c r="G14" s="119"/>
      <c r="H14" s="119"/>
      <c r="I14" s="119" t="str">
        <f>'2019 Tad Y1 G'!J14</f>
        <v>SSAP #3 - East</v>
      </c>
      <c r="J14" s="119"/>
      <c r="K14" s="119"/>
      <c r="L14" s="119"/>
      <c r="M14" s="119" t="str">
        <f>IF($C$2=S14,IF($C$2='2019 Tad Y1 G'!G14,"Home","Away"),"")</f>
        <v>Away</v>
      </c>
      <c r="N14" s="119"/>
      <c r="O14" s="130">
        <f>'2019 Tad Y1 G'!E14-B14</f>
        <v>8.333333333333337E-2</v>
      </c>
      <c r="P14" s="79">
        <f t="shared" si="0"/>
        <v>0.58333333333333326</v>
      </c>
      <c r="Q14" s="119"/>
      <c r="R14" s="119"/>
      <c r="S14" s="118" t="str">
        <f t="shared" si="1"/>
        <v/>
      </c>
      <c r="T14" s="119" t="str">
        <f>'2019 Tad Y1 G'!I14</f>
        <v>Rockies</v>
      </c>
      <c r="U14" s="119" t="str">
        <f>'2019 Tad Y1 G'!G14</f>
        <v>Mets</v>
      </c>
    </row>
    <row r="15" spans="1:25" x14ac:dyDescent="0.25">
      <c r="A15" s="80">
        <f>'2019 Tad Y1 G'!B15</f>
        <v>43582</v>
      </c>
      <c r="B15" s="79">
        <f>'2019 Tad Y1 G'!D15</f>
        <v>0.60416666666666663</v>
      </c>
      <c r="C15" s="119" t="str">
        <f>CONCATENATE('2019 Tad Y1 G'!I15," at ",'2019 Tad Y1 G'!G15)</f>
        <v>Phillies at Nationals</v>
      </c>
      <c r="D15" s="119" t="str">
        <f>IF(S15=$C$2,IF('2019 Tad Y1 G'!G15=$C$2,'2019 Tad Y1 G'!I15,'2019 Tad Y1 G'!G15),"")</f>
        <v>Nationals</v>
      </c>
      <c r="E15" s="119"/>
      <c r="F15" s="119"/>
      <c r="G15" s="119"/>
      <c r="H15" s="119"/>
      <c r="I15" s="119" t="str">
        <f>'2019 Tad Y1 G'!J15</f>
        <v>SSAP #3 - West</v>
      </c>
      <c r="J15" s="119"/>
      <c r="K15" s="119"/>
      <c r="L15" s="119"/>
      <c r="M15" s="119" t="str">
        <f>IF($C$2=S15,IF($C$2='2019 Tad Y1 G'!G15,"Home","Away"),"")</f>
        <v>Away</v>
      </c>
      <c r="N15" s="119"/>
      <c r="O15" s="130">
        <f>'2019 Tad Y1 G'!E15-B15</f>
        <v>8.333333333333337E-2</v>
      </c>
      <c r="P15" s="79">
        <f t="shared" si="0"/>
        <v>0.58333333333333326</v>
      </c>
      <c r="Q15" s="119"/>
      <c r="R15" s="119"/>
      <c r="S15" s="118" t="str">
        <f t="shared" si="1"/>
        <v/>
      </c>
      <c r="T15" s="119" t="str">
        <f>'2019 Tad Y1 G'!I15</f>
        <v>Phillies</v>
      </c>
      <c r="U15" s="119" t="str">
        <f>'2019 Tad Y1 G'!G15</f>
        <v>Nationals</v>
      </c>
    </row>
    <row r="16" spans="1:25" x14ac:dyDescent="0.25">
      <c r="A16" s="80">
        <f>'2019 Tad Y1 G'!B16</f>
        <v>43582</v>
      </c>
      <c r="B16" s="79">
        <f>'2019 Tad Y1 G'!D16</f>
        <v>0.6875</v>
      </c>
      <c r="C16" s="119" t="str">
        <f>CONCATENATE('2019 Tad Y1 G'!I16," at ",'2019 Tad Y1 G'!G16)</f>
        <v>Pirates at Giants</v>
      </c>
      <c r="D16" s="119" t="str">
        <f>IF(S16=$C$2,IF('2019 Tad Y1 G'!G16=$C$2,'2019 Tad Y1 G'!I16,'2019 Tad Y1 G'!G16),"")</f>
        <v>Giants</v>
      </c>
      <c r="E16" s="119"/>
      <c r="F16" s="119"/>
      <c r="G16" s="119"/>
      <c r="H16" s="119"/>
      <c r="I16" s="119" t="str">
        <f>'2019 Tad Y1 G'!J16</f>
        <v>SSAP #3 - East</v>
      </c>
      <c r="J16" s="119"/>
      <c r="K16" s="119"/>
      <c r="L16" s="119"/>
      <c r="M16" s="119" t="str">
        <f>IF($C$2=S16,IF($C$2='2019 Tad Y1 G'!G16,"Home","Away"),"")</f>
        <v>Away</v>
      </c>
      <c r="N16" s="119"/>
      <c r="O16" s="130">
        <f>'2019 Tad Y1 G'!E16-B16</f>
        <v>8.333333333333337E-2</v>
      </c>
      <c r="P16" s="79">
        <f t="shared" si="0"/>
        <v>0.66666666666666663</v>
      </c>
      <c r="Q16" s="119"/>
      <c r="R16" s="119"/>
      <c r="S16" s="118" t="str">
        <f t="shared" si="1"/>
        <v/>
      </c>
      <c r="T16" s="119" t="str">
        <f>'2019 Tad Y1 G'!I16</f>
        <v>Pirates</v>
      </c>
      <c r="U16" s="119" t="str">
        <f>'2019 Tad Y1 G'!G16</f>
        <v>Giants</v>
      </c>
    </row>
    <row r="17" spans="1:21" x14ac:dyDescent="0.25">
      <c r="A17" s="80">
        <f>'2019 Tad Y1 G'!B17</f>
        <v>43586</v>
      </c>
      <c r="B17" s="79">
        <f>'2019 Tad Y1 G'!D17</f>
        <v>0.70833333333333337</v>
      </c>
      <c r="C17" s="119" t="str">
        <f>CONCATENATE('2019 Tad Y1 G'!I17," at ",'2019 Tad Y1 G'!G17)</f>
        <v>Rockies at Pirates</v>
      </c>
      <c r="D17" s="119" t="str">
        <f>IF(S17=$C$2,IF('2019 Tad Y1 G'!G17=$C$2,'2019 Tad Y1 G'!I17,'2019 Tad Y1 G'!G17),"")</f>
        <v>Pirates</v>
      </c>
      <c r="E17" s="119"/>
      <c r="F17" s="119"/>
      <c r="G17" s="119"/>
      <c r="H17" s="119"/>
      <c r="I17" s="119" t="str">
        <f>'2019 Tad Y1 G'!J17</f>
        <v>Cent. Oval - SE</v>
      </c>
      <c r="J17" s="119"/>
      <c r="K17" s="119"/>
      <c r="L17" s="119"/>
      <c r="M17" s="119" t="str">
        <f>IF($C$2=S17,IF($C$2='2019 Tad Y1 G'!G17,"Home","Away"),"")</f>
        <v>Away</v>
      </c>
      <c r="N17" s="119"/>
      <c r="O17" s="130">
        <f>'2019 Tad Y1 G'!E17-B17</f>
        <v>6.25E-2</v>
      </c>
      <c r="P17" s="79">
        <f t="shared" si="0"/>
        <v>0.6875</v>
      </c>
      <c r="Q17" s="119"/>
      <c r="R17" s="119"/>
      <c r="S17" s="118" t="str">
        <f t="shared" si="1"/>
        <v/>
      </c>
      <c r="T17" s="119" t="str">
        <f>'2019 Tad Y1 G'!I17</f>
        <v>Rockies</v>
      </c>
      <c r="U17" s="119" t="str">
        <f>'2019 Tad Y1 G'!G17</f>
        <v>Pirates</v>
      </c>
    </row>
    <row r="18" spans="1:21" x14ac:dyDescent="0.25">
      <c r="A18" s="80">
        <f>'2019 Tad Y1 G'!B18</f>
        <v>43586</v>
      </c>
      <c r="B18" s="79">
        <f>'2019 Tad Y1 G'!D18</f>
        <v>0.70833333333333337</v>
      </c>
      <c r="C18" s="119" t="str">
        <f>CONCATENATE('2019 Tad Y1 G'!I18," at ",'2019 Tad Y1 G'!G18)</f>
        <v>Giants at Phillies</v>
      </c>
      <c r="D18" s="119" t="str">
        <f>IF(S18=$C$2,IF('2019 Tad Y1 G'!G18=$C$2,'2019 Tad Y1 G'!I18,'2019 Tad Y1 G'!G18),"")</f>
        <v>Phillies</v>
      </c>
      <c r="E18" s="119"/>
      <c r="F18" s="119"/>
      <c r="G18" s="119"/>
      <c r="H18" s="119"/>
      <c r="I18" s="119" t="str">
        <f>'2019 Tad Y1 G'!J18</f>
        <v>Cent. Oval - SW</v>
      </c>
      <c r="J18" s="119"/>
      <c r="K18" s="119"/>
      <c r="L18" s="119"/>
      <c r="M18" s="119" t="str">
        <f>IF($C$2=S18,IF($C$2='2019 Tad Y1 G'!G18,"Home","Away"),"")</f>
        <v>Away</v>
      </c>
      <c r="N18" s="119"/>
      <c r="O18" s="130">
        <f>'2019 Tad Y1 G'!E18-B18</f>
        <v>6.25E-2</v>
      </c>
      <c r="P18" s="79">
        <f t="shared" si="0"/>
        <v>0.6875</v>
      </c>
      <c r="Q18" s="119"/>
      <c r="R18" s="119"/>
      <c r="S18" s="118" t="str">
        <f t="shared" si="1"/>
        <v/>
      </c>
      <c r="T18" s="119" t="str">
        <f>'2019 Tad Y1 G'!I18</f>
        <v>Giants</v>
      </c>
      <c r="U18" s="119" t="str">
        <f>'2019 Tad Y1 G'!G18</f>
        <v>Phillies</v>
      </c>
    </row>
    <row r="19" spans="1:21" x14ac:dyDescent="0.25">
      <c r="A19" s="80">
        <f>'2019 Tad Y1 G'!B19</f>
        <v>43586</v>
      </c>
      <c r="B19" s="79">
        <f>'2019 Tad Y1 G'!D19</f>
        <v>0.70833333333333337</v>
      </c>
      <c r="C19" s="119" t="str">
        <f>CONCATENATE('2019 Tad Y1 G'!I19," at ",'2019 Tad Y1 G'!G19)</f>
        <v>Nationals at Mets</v>
      </c>
      <c r="D19" s="119" t="str">
        <f>IF(S19=$C$2,IF('2019 Tad Y1 G'!G19=$C$2,'2019 Tad Y1 G'!I19,'2019 Tad Y1 G'!G19),"")</f>
        <v>Mets</v>
      </c>
      <c r="E19" s="119"/>
      <c r="F19" s="119"/>
      <c r="G19" s="119"/>
      <c r="H19" s="119"/>
      <c r="I19" s="119" t="str">
        <f>'2019 Tad Y1 G'!J19</f>
        <v>Cent. Oval - NW</v>
      </c>
      <c r="J19" s="119"/>
      <c r="K19" s="119"/>
      <c r="L19" s="119"/>
      <c r="M19" s="119" t="str">
        <f>IF($C$2=S19,IF($C$2='2019 Tad Y1 G'!G19,"Home","Away"),"")</f>
        <v>Away</v>
      </c>
      <c r="N19" s="119"/>
      <c r="O19" s="130">
        <f>'2019 Tad Y1 G'!E19-B19</f>
        <v>6.25E-2</v>
      </c>
      <c r="P19" s="79">
        <f t="shared" si="0"/>
        <v>0.6875</v>
      </c>
      <c r="Q19" s="119"/>
      <c r="R19" s="119"/>
      <c r="S19" s="118" t="str">
        <f t="shared" si="1"/>
        <v/>
      </c>
      <c r="T19" s="119" t="str">
        <f>'2019 Tad Y1 G'!I19</f>
        <v>Nationals</v>
      </c>
      <c r="U19" s="119" t="str">
        <f>'2019 Tad Y1 G'!G19</f>
        <v>Mets</v>
      </c>
    </row>
    <row r="20" spans="1:21" x14ac:dyDescent="0.25">
      <c r="A20" s="80">
        <f>'2019 Tad Y1 G'!B20</f>
        <v>43589</v>
      </c>
      <c r="B20" s="79">
        <f>'2019 Tad Y1 G'!D20</f>
        <v>0.60416666666666663</v>
      </c>
      <c r="C20" s="119" t="str">
        <f>CONCATENATE('2019 Tad Y1 G'!I20," at ",'2019 Tad Y1 G'!G20)</f>
        <v>Rockies at Nationals</v>
      </c>
      <c r="D20" s="119" t="str">
        <f>IF(S20=$C$2,IF('2019 Tad Y1 G'!G20=$C$2,'2019 Tad Y1 G'!I20,'2019 Tad Y1 G'!G20),"")</f>
        <v>Nationals</v>
      </c>
      <c r="E20" s="119"/>
      <c r="F20" s="119"/>
      <c r="G20" s="119"/>
      <c r="H20" s="119"/>
      <c r="I20" s="119" t="str">
        <f>'2019 Tad Y1 G'!J20</f>
        <v>SSAP #3 - East</v>
      </c>
      <c r="J20" s="119"/>
      <c r="K20" s="119"/>
      <c r="L20" s="119"/>
      <c r="M20" s="119" t="str">
        <f>IF($C$2=S20,IF($C$2='2019 Tad Y1 G'!G20,"Home","Away"),"")</f>
        <v>Away</v>
      </c>
      <c r="N20" s="119"/>
      <c r="O20" s="130">
        <f>'2019 Tad Y1 G'!E20-B20</f>
        <v>8.333333333333337E-2</v>
      </c>
      <c r="P20" s="79">
        <f t="shared" si="0"/>
        <v>0.58333333333333326</v>
      </c>
      <c r="Q20" s="119"/>
      <c r="R20" s="119"/>
      <c r="S20" s="118" t="str">
        <f t="shared" si="1"/>
        <v/>
      </c>
      <c r="T20" s="119" t="str">
        <f>'2019 Tad Y1 G'!I20</f>
        <v>Rockies</v>
      </c>
      <c r="U20" s="119" t="str">
        <f>'2019 Tad Y1 G'!G20</f>
        <v>Nationals</v>
      </c>
    </row>
    <row r="21" spans="1:21" x14ac:dyDescent="0.25">
      <c r="A21" s="80">
        <f>'2019 Tad Y1 G'!B21</f>
        <v>43589</v>
      </c>
      <c r="B21" s="79">
        <f>'2019 Tad Y1 G'!D21</f>
        <v>0.60416666666666663</v>
      </c>
      <c r="C21" s="119" t="str">
        <f>CONCATENATE('2019 Tad Y1 G'!I21," at ",'2019 Tad Y1 G'!G21)</f>
        <v>Mets at Giants</v>
      </c>
      <c r="D21" s="119" t="str">
        <f>IF(S21=$C$2,IF('2019 Tad Y1 G'!G21=$C$2,'2019 Tad Y1 G'!I21,'2019 Tad Y1 G'!G21),"")</f>
        <v>Giants</v>
      </c>
      <c r="E21" s="119"/>
      <c r="F21" s="119"/>
      <c r="G21" s="119"/>
      <c r="H21" s="119"/>
      <c r="I21" s="119" t="str">
        <f>'2019 Tad Y1 G'!J21</f>
        <v>SSAP #3 - West</v>
      </c>
      <c r="J21" s="119"/>
      <c r="K21" s="119"/>
      <c r="L21" s="119"/>
      <c r="M21" s="119" t="str">
        <f>IF($C$2=S21,IF($C$2='2019 Tad Y1 G'!G21,"Home","Away"),"")</f>
        <v>Away</v>
      </c>
      <c r="N21" s="119"/>
      <c r="O21" s="130">
        <f>'2019 Tad Y1 G'!E21-B21</f>
        <v>8.333333333333337E-2</v>
      </c>
      <c r="P21" s="79">
        <f t="shared" si="0"/>
        <v>0.58333333333333326</v>
      </c>
      <c r="Q21" s="119"/>
      <c r="R21" s="119"/>
      <c r="S21" s="118" t="str">
        <f t="shared" si="1"/>
        <v/>
      </c>
      <c r="T21" s="119" t="str">
        <f>'2019 Tad Y1 G'!I21</f>
        <v>Mets</v>
      </c>
      <c r="U21" s="119" t="str">
        <f>'2019 Tad Y1 G'!G21</f>
        <v>Giants</v>
      </c>
    </row>
    <row r="22" spans="1:21" x14ac:dyDescent="0.25">
      <c r="A22" s="80">
        <f>'2019 Tad Y1 G'!B22</f>
        <v>43589</v>
      </c>
      <c r="B22" s="79">
        <f>'2019 Tad Y1 G'!D22</f>
        <v>0.6875</v>
      </c>
      <c r="C22" s="119" t="str">
        <f>CONCATENATE('2019 Tad Y1 G'!I22," at ",'2019 Tad Y1 G'!G22)</f>
        <v>Pirates at Phillies</v>
      </c>
      <c r="D22" s="119" t="str">
        <f>IF(S22=$C$2,IF('2019 Tad Y1 G'!G22=$C$2,'2019 Tad Y1 G'!I22,'2019 Tad Y1 G'!G22),"")</f>
        <v>Phillies</v>
      </c>
      <c r="E22" s="119"/>
      <c r="F22" s="119"/>
      <c r="G22" s="119"/>
      <c r="H22" s="119"/>
      <c r="I22" s="119" t="str">
        <f>'2019 Tad Y1 G'!J22</f>
        <v>SSAP #3 - East</v>
      </c>
      <c r="J22" s="119"/>
      <c r="K22" s="119"/>
      <c r="L22" s="119"/>
      <c r="M22" s="119" t="str">
        <f>IF($C$2=S22,IF($C$2='2019 Tad Y1 G'!G22,"Home","Away"),"")</f>
        <v>Away</v>
      </c>
      <c r="N22" s="119"/>
      <c r="O22" s="130">
        <f>'2019 Tad Y1 G'!E22-B22</f>
        <v>8.333333333333337E-2</v>
      </c>
      <c r="P22" s="79">
        <f t="shared" si="0"/>
        <v>0.66666666666666663</v>
      </c>
      <c r="Q22" s="119"/>
      <c r="R22" s="119"/>
      <c r="S22" s="118" t="str">
        <f t="shared" si="1"/>
        <v/>
      </c>
      <c r="T22" s="119" t="str">
        <f>'2019 Tad Y1 G'!I22</f>
        <v>Pirates</v>
      </c>
      <c r="U22" s="119" t="str">
        <f>'2019 Tad Y1 G'!G22</f>
        <v>Phillies</v>
      </c>
    </row>
    <row r="23" spans="1:21" x14ac:dyDescent="0.25">
      <c r="A23" s="80">
        <f>'2019 Tad Y1 G'!B23</f>
        <v>43593</v>
      </c>
      <c r="B23" s="79">
        <f>'2019 Tad Y1 G'!D23</f>
        <v>0.70833333333333337</v>
      </c>
      <c r="C23" s="119" t="str">
        <f>CONCATENATE('2019 Tad Y1 G'!I23," at ",'2019 Tad Y1 G'!G23)</f>
        <v>Giants at Phillies</v>
      </c>
      <c r="D23" s="119" t="str">
        <f>IF(S23=$C$2,IF('2019 Tad Y1 G'!G23=$C$2,'2019 Tad Y1 G'!I23,'2019 Tad Y1 G'!G23),"")</f>
        <v>Phillies</v>
      </c>
      <c r="E23" s="119"/>
      <c r="F23" s="119"/>
      <c r="G23" s="119"/>
      <c r="H23" s="119"/>
      <c r="I23" s="119" t="str">
        <f>'2019 Tad Y1 G'!J23</f>
        <v>Cent. Oval - SE</v>
      </c>
      <c r="J23" s="119"/>
      <c r="K23" s="119"/>
      <c r="L23" s="119"/>
      <c r="M23" s="119" t="str">
        <f>IF($C$2=S23,IF($C$2='2019 Tad Y1 G'!G23,"Home","Away"),"")</f>
        <v>Away</v>
      </c>
      <c r="N23" s="119"/>
      <c r="O23" s="130">
        <f>'2019 Tad Y1 G'!E23-B23</f>
        <v>6.25E-2</v>
      </c>
      <c r="P23" s="79">
        <f t="shared" si="0"/>
        <v>0.6875</v>
      </c>
      <c r="Q23" s="119"/>
      <c r="R23" s="119"/>
      <c r="S23" s="118" t="str">
        <f t="shared" si="1"/>
        <v/>
      </c>
      <c r="T23" s="119" t="str">
        <f>'2019 Tad Y1 G'!I23</f>
        <v>Giants</v>
      </c>
      <c r="U23" s="119" t="str">
        <f>'2019 Tad Y1 G'!G23</f>
        <v>Phillies</v>
      </c>
    </row>
    <row r="24" spans="1:21" x14ac:dyDescent="0.25">
      <c r="A24" s="80">
        <f>'2019 Tad Y1 G'!B24</f>
        <v>43593</v>
      </c>
      <c r="B24" s="79">
        <f>'2019 Tad Y1 G'!D24</f>
        <v>0.70833333333333337</v>
      </c>
      <c r="C24" s="119" t="str">
        <f>CONCATENATE('2019 Tad Y1 G'!I24," at ",'2019 Tad Y1 G'!G24)</f>
        <v>Mets at Pirates</v>
      </c>
      <c r="D24" s="119" t="str">
        <f>IF(S24=$C$2,IF('2019 Tad Y1 G'!G24=$C$2,'2019 Tad Y1 G'!I24,'2019 Tad Y1 G'!G24),"")</f>
        <v>Pirates</v>
      </c>
      <c r="E24" s="119"/>
      <c r="F24" s="119"/>
      <c r="G24" s="119"/>
      <c r="H24" s="119"/>
      <c r="I24" s="119" t="str">
        <f>'2019 Tad Y1 G'!J24</f>
        <v>Cent. Oval - SW</v>
      </c>
      <c r="J24" s="119"/>
      <c r="K24" s="119"/>
      <c r="L24" s="119"/>
      <c r="M24" s="119" t="str">
        <f>IF($C$2=S24,IF($C$2='2019 Tad Y1 G'!G24,"Home","Away"),"")</f>
        <v>Away</v>
      </c>
      <c r="N24" s="119"/>
      <c r="O24" s="130">
        <f>'2019 Tad Y1 G'!E24-B24</f>
        <v>6.25E-2</v>
      </c>
      <c r="P24" s="79">
        <f t="shared" si="0"/>
        <v>0.6875</v>
      </c>
      <c r="Q24" s="119"/>
      <c r="R24" s="119"/>
      <c r="S24" s="118" t="str">
        <f t="shared" si="1"/>
        <v/>
      </c>
      <c r="T24" s="119" t="str">
        <f>'2019 Tad Y1 G'!I24</f>
        <v>Mets</v>
      </c>
      <c r="U24" s="119" t="str">
        <f>'2019 Tad Y1 G'!G24</f>
        <v>Pirates</v>
      </c>
    </row>
    <row r="25" spans="1:21" x14ac:dyDescent="0.25">
      <c r="A25" s="80">
        <f>'2019 Tad Y1 G'!B25</f>
        <v>43593</v>
      </c>
      <c r="B25" s="79">
        <f>'2019 Tad Y1 G'!D25</f>
        <v>0.70833333333333337</v>
      </c>
      <c r="C25" s="119" t="str">
        <f>CONCATENATE('2019 Tad Y1 G'!I25," at ",'2019 Tad Y1 G'!G25)</f>
        <v>Nationals at Rockies</v>
      </c>
      <c r="D25" s="119" t="str">
        <f>IF(S25=$C$2,IF('2019 Tad Y1 G'!G25=$C$2,'2019 Tad Y1 G'!I25,'2019 Tad Y1 G'!G25),"")</f>
        <v>Rockies</v>
      </c>
      <c r="E25" s="119"/>
      <c r="F25" s="119"/>
      <c r="G25" s="119"/>
      <c r="H25" s="119"/>
      <c r="I25" s="119" t="str">
        <f>'2019 Tad Y1 G'!J25</f>
        <v>Cent. Oval - NW</v>
      </c>
      <c r="J25" s="119"/>
      <c r="K25" s="119"/>
      <c r="L25" s="119"/>
      <c r="M25" s="119" t="str">
        <f>IF($C$2=S25,IF($C$2='2019 Tad Y1 G'!G25,"Home","Away"),"")</f>
        <v>Away</v>
      </c>
      <c r="N25" s="119"/>
      <c r="O25" s="130">
        <f>'2019 Tad Y1 G'!E25-B25</f>
        <v>6.25E-2</v>
      </c>
      <c r="P25" s="79">
        <f t="shared" si="0"/>
        <v>0.6875</v>
      </c>
      <c r="Q25" s="119"/>
      <c r="R25" s="119"/>
      <c r="S25" s="118" t="str">
        <f t="shared" si="1"/>
        <v/>
      </c>
      <c r="T25" s="119" t="str">
        <f>'2019 Tad Y1 G'!I25</f>
        <v>Nationals</v>
      </c>
      <c r="U25" s="119" t="str">
        <f>'2019 Tad Y1 G'!G25</f>
        <v>Rockies</v>
      </c>
    </row>
    <row r="26" spans="1:21" x14ac:dyDescent="0.25">
      <c r="A26" s="80">
        <f>'2019 Tad Y1 G'!B26</f>
        <v>43596</v>
      </c>
      <c r="B26" s="79">
        <f>'2019 Tad Y1 G'!D26</f>
        <v>0.60416666666666663</v>
      </c>
      <c r="C26" s="119" t="str">
        <f>CONCATENATE('2019 Tad Y1 G'!I26," at ",'2019 Tad Y1 G'!G26)</f>
        <v>Rockies at Nationals</v>
      </c>
      <c r="D26" s="119" t="str">
        <f>IF(S26=$C$2,IF('2019 Tad Y1 G'!G26=$C$2,'2019 Tad Y1 G'!I26,'2019 Tad Y1 G'!G26),"")</f>
        <v>Nationals</v>
      </c>
      <c r="E26" s="119"/>
      <c r="F26" s="119"/>
      <c r="G26" s="119"/>
      <c r="H26" s="119"/>
      <c r="I26" s="119" t="str">
        <f>'2019 Tad Y1 G'!J26</f>
        <v>SSAP #3 - East</v>
      </c>
      <c r="J26" s="119"/>
      <c r="K26" s="119"/>
      <c r="L26" s="119"/>
      <c r="M26" s="119" t="str">
        <f>IF($C$2=S26,IF($C$2='2019 Tad Y1 G'!G26,"Home","Away"),"")</f>
        <v>Away</v>
      </c>
      <c r="N26" s="119"/>
      <c r="O26" s="130">
        <f>'2019 Tad Y1 G'!E26-B26</f>
        <v>6.25E-2</v>
      </c>
      <c r="P26" s="79">
        <f t="shared" si="0"/>
        <v>0.58333333333333326</v>
      </c>
      <c r="Q26" s="119"/>
      <c r="R26" s="119"/>
      <c r="S26" s="118" t="str">
        <f t="shared" si="1"/>
        <v/>
      </c>
      <c r="T26" s="119" t="str">
        <f>'2019 Tad Y1 G'!I26</f>
        <v>Rockies</v>
      </c>
      <c r="U26" s="119" t="str">
        <f>'2019 Tad Y1 G'!G26</f>
        <v>Nationals</v>
      </c>
    </row>
    <row r="27" spans="1:21" x14ac:dyDescent="0.25">
      <c r="A27" s="80">
        <f>'2019 Tad Y1 G'!B27</f>
        <v>43596</v>
      </c>
      <c r="B27" s="79">
        <f>'2019 Tad Y1 G'!D27</f>
        <v>0.60416666666666663</v>
      </c>
      <c r="C27" s="119" t="str">
        <f>CONCATENATE('2019 Tad Y1 G'!I27," at ",'2019 Tad Y1 G'!G27)</f>
        <v>Phillies at Mets</v>
      </c>
      <c r="D27" s="119" t="str">
        <f>IF(S27=$C$2,IF('2019 Tad Y1 G'!G27=$C$2,'2019 Tad Y1 G'!I27,'2019 Tad Y1 G'!G27),"")</f>
        <v>Mets</v>
      </c>
      <c r="E27" s="119"/>
      <c r="F27" s="119"/>
      <c r="G27" s="119"/>
      <c r="H27" s="119"/>
      <c r="I27" s="119" t="str">
        <f>'2019 Tad Y1 G'!J27</f>
        <v>SSAP #3 - West</v>
      </c>
      <c r="J27" s="119"/>
      <c r="K27" s="119"/>
      <c r="L27" s="119"/>
      <c r="M27" s="119" t="str">
        <f>IF($C$2=S27,IF($C$2='2019 Tad Y1 G'!G27,"Home","Away"),"")</f>
        <v>Away</v>
      </c>
      <c r="N27" s="119"/>
      <c r="O27" s="130">
        <f>'2019 Tad Y1 G'!E27-B27</f>
        <v>6.25E-2</v>
      </c>
      <c r="P27" s="79">
        <f t="shared" si="0"/>
        <v>0.58333333333333326</v>
      </c>
      <c r="Q27" s="119"/>
      <c r="R27" s="119"/>
      <c r="S27" s="118" t="str">
        <f t="shared" si="1"/>
        <v/>
      </c>
      <c r="T27" s="119" t="str">
        <f>'2019 Tad Y1 G'!I27</f>
        <v>Phillies</v>
      </c>
      <c r="U27" s="119" t="str">
        <f>'2019 Tad Y1 G'!G27</f>
        <v>Mets</v>
      </c>
    </row>
    <row r="28" spans="1:21" x14ac:dyDescent="0.25">
      <c r="A28" s="80">
        <f>'2019 Tad Y1 G'!B28</f>
        <v>43596</v>
      </c>
      <c r="B28" s="79">
        <f>'2019 Tad Y1 G'!D28</f>
        <v>0.6875</v>
      </c>
      <c r="C28" s="119" t="str">
        <f>CONCATENATE('2019 Tad Y1 G'!I28," at ",'2019 Tad Y1 G'!G28)</f>
        <v>Pirates at Giants</v>
      </c>
      <c r="D28" s="119" t="str">
        <f>IF(S28=$C$2,IF('2019 Tad Y1 G'!G28=$C$2,'2019 Tad Y1 G'!I28,'2019 Tad Y1 G'!G28),"")</f>
        <v>Giants</v>
      </c>
      <c r="E28" s="119"/>
      <c r="F28" s="119"/>
      <c r="G28" s="119"/>
      <c r="H28" s="119"/>
      <c r="I28" s="119" t="str">
        <f>'2019 Tad Y1 G'!J28</f>
        <v>SSAP #3 - East</v>
      </c>
      <c r="J28" s="119"/>
      <c r="K28" s="119"/>
      <c r="L28" s="119"/>
      <c r="M28" s="119" t="str">
        <f>IF($C$2=S28,IF($C$2='2019 Tad Y1 G'!G28,"Home","Away"),"")</f>
        <v>Away</v>
      </c>
      <c r="N28" s="119"/>
      <c r="O28" s="130">
        <f>'2019 Tad Y1 G'!E28-B28</f>
        <v>6.25E-2</v>
      </c>
      <c r="P28" s="79">
        <f t="shared" si="0"/>
        <v>0.66666666666666663</v>
      </c>
      <c r="Q28" s="119"/>
      <c r="R28" s="119"/>
      <c r="S28" s="118" t="str">
        <f t="shared" si="1"/>
        <v/>
      </c>
      <c r="T28" s="119" t="str">
        <f>'2019 Tad Y1 G'!I28</f>
        <v>Pirates</v>
      </c>
      <c r="U28" s="119" t="str">
        <f>'2019 Tad Y1 G'!G28</f>
        <v>Giants</v>
      </c>
    </row>
    <row r="29" spans="1:21" x14ac:dyDescent="0.25">
      <c r="A29" s="80">
        <f>'2019 Tad Y1 G'!B29</f>
        <v>43600</v>
      </c>
      <c r="B29" s="79">
        <f>'2019 Tad Y1 G'!D29</f>
        <v>0.70833333333333337</v>
      </c>
      <c r="C29" s="119" t="str">
        <f>CONCATENATE('2019 Tad Y1 G'!I29," at ",'2019 Tad Y1 G'!G29)</f>
        <v>Pirates at Phillies</v>
      </c>
      <c r="D29" s="119" t="str">
        <f>IF(S29=$C$2,IF('2019 Tad Y1 G'!G29=$C$2,'2019 Tad Y1 G'!I29,'2019 Tad Y1 G'!G29),"")</f>
        <v>Phillies</v>
      </c>
      <c r="E29" s="119"/>
      <c r="F29" s="119"/>
      <c r="G29" s="119"/>
      <c r="H29" s="119"/>
      <c r="I29" s="119" t="str">
        <f>'2019 Tad Y1 G'!J29</f>
        <v>Cent. Oval - SE</v>
      </c>
      <c r="J29" s="119"/>
      <c r="K29" s="119"/>
      <c r="L29" s="119"/>
      <c r="M29" s="119" t="str">
        <f>IF($C$2=S29,IF($C$2='2019 Tad Y1 G'!G29,"Home","Away"),"")</f>
        <v>Away</v>
      </c>
      <c r="N29" s="119"/>
      <c r="O29" s="130">
        <f>'2019 Tad Y1 G'!E29-B29</f>
        <v>6.25E-2</v>
      </c>
      <c r="P29" s="79">
        <f t="shared" si="0"/>
        <v>0.6875</v>
      </c>
      <c r="Q29" s="119"/>
      <c r="R29" s="119"/>
      <c r="S29" s="118" t="str">
        <f t="shared" si="1"/>
        <v/>
      </c>
      <c r="T29" s="119" t="str">
        <f>'2019 Tad Y1 G'!I29</f>
        <v>Pirates</v>
      </c>
      <c r="U29" s="119" t="str">
        <f>'2019 Tad Y1 G'!G29</f>
        <v>Phillies</v>
      </c>
    </row>
    <row r="30" spans="1:21" x14ac:dyDescent="0.25">
      <c r="A30" s="80">
        <f>'2019 Tad Y1 G'!B30</f>
        <v>43600</v>
      </c>
      <c r="B30" s="79">
        <f>'2019 Tad Y1 G'!D30</f>
        <v>0.70833333333333337</v>
      </c>
      <c r="C30" s="119" t="str">
        <f>CONCATENATE('2019 Tad Y1 G'!I30," at ",'2019 Tad Y1 G'!G30)</f>
        <v>Giants at Nationals</v>
      </c>
      <c r="D30" s="119" t="str">
        <f>IF(S30=$C$2,IF('2019 Tad Y1 G'!G30=$C$2,'2019 Tad Y1 G'!I30,'2019 Tad Y1 G'!G30),"")</f>
        <v>Nationals</v>
      </c>
      <c r="E30" s="119"/>
      <c r="F30" s="119"/>
      <c r="G30" s="119"/>
      <c r="H30" s="119"/>
      <c r="I30" s="119" t="str">
        <f>'2019 Tad Y1 G'!J30</f>
        <v>Cent. Oval - SW</v>
      </c>
      <c r="J30" s="119"/>
      <c r="K30" s="119"/>
      <c r="L30" s="119"/>
      <c r="M30" s="119" t="str">
        <f>IF($C$2=S30,IF($C$2='2019 Tad Y1 G'!G30,"Home","Away"),"")</f>
        <v>Away</v>
      </c>
      <c r="N30" s="119"/>
      <c r="O30" s="130">
        <f>'2019 Tad Y1 G'!E30-B30</f>
        <v>6.25E-2</v>
      </c>
      <c r="P30" s="79">
        <f t="shared" si="0"/>
        <v>0.6875</v>
      </c>
      <c r="Q30" s="119"/>
      <c r="R30" s="119"/>
      <c r="S30" s="118" t="str">
        <f t="shared" si="1"/>
        <v/>
      </c>
      <c r="T30" s="119" t="str">
        <f>'2019 Tad Y1 G'!I30</f>
        <v>Giants</v>
      </c>
      <c r="U30" s="119" t="str">
        <f>'2019 Tad Y1 G'!G30</f>
        <v>Nationals</v>
      </c>
    </row>
    <row r="31" spans="1:21" x14ac:dyDescent="0.25">
      <c r="A31" s="80">
        <f>'2019 Tad Y1 G'!B31</f>
        <v>43600</v>
      </c>
      <c r="B31" s="79">
        <f>'2019 Tad Y1 G'!D31</f>
        <v>0.70833333333333337</v>
      </c>
      <c r="C31" s="119" t="str">
        <f>CONCATENATE('2019 Tad Y1 G'!I31," at ",'2019 Tad Y1 G'!G31)</f>
        <v>Mets at Rockies</v>
      </c>
      <c r="D31" s="119" t="str">
        <f>IF(S31=$C$2,IF('2019 Tad Y1 G'!G31=$C$2,'2019 Tad Y1 G'!I31,'2019 Tad Y1 G'!G31),"")</f>
        <v>Rockies</v>
      </c>
      <c r="E31" s="119"/>
      <c r="F31" s="119"/>
      <c r="G31" s="119"/>
      <c r="H31" s="119"/>
      <c r="I31" s="119" t="str">
        <f>'2019 Tad Y1 G'!J31</f>
        <v>Cent. Oval - NW</v>
      </c>
      <c r="J31" s="119"/>
      <c r="K31" s="119"/>
      <c r="L31" s="119"/>
      <c r="M31" s="119" t="str">
        <f>IF($C$2=S31,IF($C$2='2019 Tad Y1 G'!G31,"Home","Away"),"")</f>
        <v>Away</v>
      </c>
      <c r="N31" s="119"/>
      <c r="O31" s="130">
        <f>'2019 Tad Y1 G'!E31-B31</f>
        <v>6.25E-2</v>
      </c>
      <c r="P31" s="79">
        <f t="shared" si="0"/>
        <v>0.6875</v>
      </c>
      <c r="Q31" s="119"/>
      <c r="R31" s="119"/>
      <c r="S31" s="118" t="str">
        <f t="shared" si="1"/>
        <v/>
      </c>
      <c r="T31" s="119" t="str">
        <f>'2019 Tad Y1 G'!I31</f>
        <v>Mets</v>
      </c>
      <c r="U31" s="119" t="str">
        <f>'2019 Tad Y1 G'!G31</f>
        <v>Rockies</v>
      </c>
    </row>
    <row r="32" spans="1:21" x14ac:dyDescent="0.25">
      <c r="A32" s="80">
        <f>'2019 Tad Y1 G'!B32</f>
        <v>43607</v>
      </c>
      <c r="B32" s="79">
        <f>'2019 Tad Y1 G'!D32</f>
        <v>0.70833333333333337</v>
      </c>
      <c r="C32" s="119" t="str">
        <f>CONCATENATE('2019 Tad Y1 G'!I32," at ",'2019 Tad Y1 G'!G32)</f>
        <v>Pirates at Nationals</v>
      </c>
      <c r="D32" s="119" t="str">
        <f>IF(S32=$C$2,IF('2019 Tad Y1 G'!G32=$C$2,'2019 Tad Y1 G'!I32,'2019 Tad Y1 G'!G32),"")</f>
        <v>Nationals</v>
      </c>
      <c r="E32" s="119"/>
      <c r="F32" s="119"/>
      <c r="G32" s="119"/>
      <c r="H32" s="119"/>
      <c r="I32" s="119" t="str">
        <f>'2019 Tad Y1 G'!J32</f>
        <v>Cent. Oval - SE</v>
      </c>
      <c r="J32" s="119"/>
      <c r="K32" s="119"/>
      <c r="L32" s="119"/>
      <c r="M32" s="119" t="str">
        <f>IF($C$2=S32,IF($C$2='2019 Tad Y1 G'!G32,"Home","Away"),"")</f>
        <v>Away</v>
      </c>
      <c r="N32" s="119"/>
      <c r="O32" s="130">
        <f>'2019 Tad Y1 G'!E32-B32</f>
        <v>6.25E-2</v>
      </c>
      <c r="P32" s="79">
        <f t="shared" si="0"/>
        <v>0.6875</v>
      </c>
      <c r="Q32" s="119"/>
      <c r="R32" s="119"/>
      <c r="S32" s="118" t="str">
        <f t="shared" si="1"/>
        <v/>
      </c>
      <c r="T32" s="119" t="str">
        <f>'2019 Tad Y1 G'!I32</f>
        <v>Pirates</v>
      </c>
      <c r="U32" s="119" t="str">
        <f>'2019 Tad Y1 G'!G32</f>
        <v>Nationals</v>
      </c>
    </row>
    <row r="33" spans="1:21" x14ac:dyDescent="0.25">
      <c r="A33" s="80">
        <f>'2019 Tad Y1 G'!B33</f>
        <v>43607</v>
      </c>
      <c r="B33" s="79">
        <f>'2019 Tad Y1 G'!D33</f>
        <v>0.70833333333333337</v>
      </c>
      <c r="C33" s="119" t="str">
        <f>CONCATENATE('2019 Tad Y1 G'!I33," at ",'2019 Tad Y1 G'!G33)</f>
        <v>Phillies at Rockies</v>
      </c>
      <c r="D33" s="119" t="str">
        <f>IF(S33=$C$2,IF('2019 Tad Y1 G'!G33=$C$2,'2019 Tad Y1 G'!I33,'2019 Tad Y1 G'!G33),"")</f>
        <v>Rockies</v>
      </c>
      <c r="E33" s="119"/>
      <c r="F33" s="119"/>
      <c r="G33" s="119"/>
      <c r="H33" s="119"/>
      <c r="I33" s="119" t="str">
        <f>'2019 Tad Y1 G'!J33</f>
        <v>Cent. Oval - SW</v>
      </c>
      <c r="J33" s="119"/>
      <c r="K33" s="119"/>
      <c r="L33" s="119"/>
      <c r="M33" s="119" t="str">
        <f>IF($C$2=S33,IF($C$2='2019 Tad Y1 G'!G33,"Home","Away"),"")</f>
        <v>Away</v>
      </c>
      <c r="N33" s="119"/>
      <c r="O33" s="130">
        <f>'2019 Tad Y1 G'!E33-B33</f>
        <v>6.25E-2</v>
      </c>
      <c r="P33" s="79">
        <f t="shared" si="0"/>
        <v>0.6875</v>
      </c>
      <c r="Q33" s="119"/>
      <c r="R33" s="119"/>
      <c r="S33" s="118" t="str">
        <f t="shared" si="1"/>
        <v/>
      </c>
      <c r="T33" s="119" t="str">
        <f>'2019 Tad Y1 G'!I33</f>
        <v>Phillies</v>
      </c>
      <c r="U33" s="119" t="str">
        <f>'2019 Tad Y1 G'!G33</f>
        <v>Rockies</v>
      </c>
    </row>
    <row r="34" spans="1:21" x14ac:dyDescent="0.25">
      <c r="A34" s="80">
        <f>'2019 Tad Y1 G'!B34</f>
        <v>43607</v>
      </c>
      <c r="B34" s="79">
        <f>'2019 Tad Y1 G'!D34</f>
        <v>0.70833333333333337</v>
      </c>
      <c r="C34" s="119" t="str">
        <f>CONCATENATE('2019 Tad Y1 G'!I34," at ",'2019 Tad Y1 G'!G34)</f>
        <v>Giants at Mets</v>
      </c>
      <c r="D34" s="119" t="str">
        <f>IF(S34=$C$2,IF('2019 Tad Y1 G'!G34=$C$2,'2019 Tad Y1 G'!I34,'2019 Tad Y1 G'!G34),"")</f>
        <v>Mets</v>
      </c>
      <c r="E34" s="119"/>
      <c r="F34" s="119"/>
      <c r="G34" s="119"/>
      <c r="H34" s="119"/>
      <c r="I34" s="119" t="str">
        <f>'2019 Tad Y1 G'!J34</f>
        <v>Cent. Oval - NW</v>
      </c>
      <c r="J34" s="119"/>
      <c r="K34" s="119"/>
      <c r="L34" s="119"/>
      <c r="M34" s="119" t="str">
        <f>IF($C$2=S34,IF($C$2='2019 Tad Y1 G'!G34,"Home","Away"),"")</f>
        <v>Away</v>
      </c>
      <c r="N34" s="119"/>
      <c r="O34" s="130">
        <f>'2019 Tad Y1 G'!E34-B34</f>
        <v>6.25E-2</v>
      </c>
      <c r="P34" s="79">
        <f t="shared" si="0"/>
        <v>0.6875</v>
      </c>
      <c r="Q34" s="119"/>
      <c r="R34" s="119"/>
      <c r="S34" s="118" t="str">
        <f t="shared" si="1"/>
        <v/>
      </c>
      <c r="T34" s="119" t="str">
        <f>'2019 Tad Y1 G'!I34</f>
        <v>Giants</v>
      </c>
      <c r="U34" s="119" t="str">
        <f>'2019 Tad Y1 G'!G34</f>
        <v>Mets</v>
      </c>
    </row>
    <row r="35" spans="1:21" x14ac:dyDescent="0.25">
      <c r="A35" s="80">
        <f>'2019 Tad Y1 G'!B35</f>
        <v>43610</v>
      </c>
      <c r="B35" s="79">
        <f>'2019 Tad Y1 G'!D35</f>
        <v>0.60416666666666663</v>
      </c>
      <c r="C35" s="119" t="str">
        <f>CONCATENATE('2019 Tad Y1 G'!I35," at ",'2019 Tad Y1 G'!G35)</f>
        <v>Pirates at Phillies</v>
      </c>
      <c r="D35" s="119" t="str">
        <f>IF(S35=$C$2,IF('2019 Tad Y1 G'!G35=$C$2,'2019 Tad Y1 G'!I35,'2019 Tad Y1 G'!G35),"")</f>
        <v>Phillies</v>
      </c>
      <c r="E35" s="119"/>
      <c r="F35" s="119"/>
      <c r="G35" s="119"/>
      <c r="H35" s="119"/>
      <c r="I35" s="119" t="str">
        <f>'2019 Tad Y1 G'!J35</f>
        <v>SSAP #3 - East</v>
      </c>
      <c r="J35" s="119"/>
      <c r="K35" s="119"/>
      <c r="L35" s="119"/>
      <c r="M35" s="119" t="str">
        <f>IF($C$2=S35,IF($C$2='2019 Tad Y1 G'!G35,"Home","Away"),"")</f>
        <v>Away</v>
      </c>
      <c r="N35" s="119"/>
      <c r="O35" s="130">
        <f>'2019 Tad Y1 G'!E35-B35</f>
        <v>6.25E-2</v>
      </c>
      <c r="P35" s="79">
        <f t="shared" si="0"/>
        <v>0.58333333333333326</v>
      </c>
      <c r="Q35" s="119"/>
      <c r="R35" s="119"/>
      <c r="S35" s="118" t="str">
        <f t="shared" si="1"/>
        <v/>
      </c>
      <c r="T35" s="119" t="str">
        <f>'2019 Tad Y1 G'!I35</f>
        <v>Pirates</v>
      </c>
      <c r="U35" s="119" t="str">
        <f>'2019 Tad Y1 G'!G35</f>
        <v>Phillies</v>
      </c>
    </row>
    <row r="36" spans="1:21" x14ac:dyDescent="0.25">
      <c r="A36" s="80">
        <f>'2019 Tad Y1 G'!B36</f>
        <v>43610</v>
      </c>
      <c r="B36" s="79">
        <f>'2019 Tad Y1 G'!D36</f>
        <v>0.60416666666666663</v>
      </c>
      <c r="C36" s="119" t="str">
        <f>CONCATENATE('2019 Tad Y1 G'!I36," at ",'2019 Tad Y1 G'!G36)</f>
        <v>Rockies at Mets</v>
      </c>
      <c r="D36" s="119" t="str">
        <f>IF(S36=$C$2,IF('2019 Tad Y1 G'!G36=$C$2,'2019 Tad Y1 G'!I36,'2019 Tad Y1 G'!G36),"")</f>
        <v>Mets</v>
      </c>
      <c r="E36" s="119"/>
      <c r="F36" s="119"/>
      <c r="G36" s="119"/>
      <c r="H36" s="119"/>
      <c r="I36" s="119" t="str">
        <f>'2019 Tad Y1 G'!J36</f>
        <v>SSAP #3 - West</v>
      </c>
      <c r="J36" s="119"/>
      <c r="K36" s="119"/>
      <c r="L36" s="119"/>
      <c r="M36" s="119" t="str">
        <f>IF($C$2=S36,IF($C$2='2019 Tad Y1 G'!G36,"Home","Away"),"")</f>
        <v>Away</v>
      </c>
      <c r="N36" s="119"/>
      <c r="O36" s="130">
        <f>'2019 Tad Y1 G'!E36-B36</f>
        <v>6.25E-2</v>
      </c>
      <c r="P36" s="79">
        <f t="shared" si="0"/>
        <v>0.58333333333333326</v>
      </c>
      <c r="Q36" s="119"/>
      <c r="R36" s="119"/>
      <c r="S36" s="118" t="str">
        <f t="shared" si="1"/>
        <v/>
      </c>
      <c r="T36" s="119" t="str">
        <f>'2019 Tad Y1 G'!I36</f>
        <v>Rockies</v>
      </c>
      <c r="U36" s="119" t="str">
        <f>'2019 Tad Y1 G'!G36</f>
        <v>Mets</v>
      </c>
    </row>
    <row r="37" spans="1:21" x14ac:dyDescent="0.25">
      <c r="A37" s="80">
        <f>'2019 Tad Y1 G'!B37</f>
        <v>43610</v>
      </c>
      <c r="B37" s="79">
        <f>'2019 Tad Y1 G'!D37</f>
        <v>0.6875</v>
      </c>
      <c r="C37" s="119" t="str">
        <f>CONCATENATE('2019 Tad Y1 G'!I37," at ",'2019 Tad Y1 G'!G37)</f>
        <v>Giants at Nationals</v>
      </c>
      <c r="D37" s="119" t="str">
        <f>IF(S37=$C$2,IF('2019 Tad Y1 G'!G37=$C$2,'2019 Tad Y1 G'!I37,'2019 Tad Y1 G'!G37),"")</f>
        <v>Nationals</v>
      </c>
      <c r="E37" s="119"/>
      <c r="F37" s="119"/>
      <c r="G37" s="119"/>
      <c r="H37" s="119"/>
      <c r="I37" s="119" t="str">
        <f>'2019 Tad Y1 G'!J37</f>
        <v>SSAP #3 - East</v>
      </c>
      <c r="J37" s="119"/>
      <c r="K37" s="119"/>
      <c r="L37" s="119"/>
      <c r="M37" s="119" t="str">
        <f>IF($C$2=S37,IF($C$2='2019 Tad Y1 G'!G37,"Home","Away"),"")</f>
        <v>Away</v>
      </c>
      <c r="N37" s="119"/>
      <c r="O37" s="130">
        <f>'2019 Tad Y1 G'!E37-B37</f>
        <v>6.25E-2</v>
      </c>
      <c r="P37" s="79">
        <f t="shared" si="0"/>
        <v>0.66666666666666663</v>
      </c>
      <c r="Q37" s="119"/>
      <c r="R37" s="119"/>
      <c r="S37" s="118" t="str">
        <f t="shared" si="1"/>
        <v/>
      </c>
      <c r="T37" s="119" t="str">
        <f>'2019 Tad Y1 G'!I37</f>
        <v>Giants</v>
      </c>
      <c r="U37" s="119" t="str">
        <f>'2019 Tad Y1 G'!G37</f>
        <v>Nationals</v>
      </c>
    </row>
    <row r="38" spans="1:21" x14ac:dyDescent="0.25">
      <c r="A38" s="80">
        <f>'2019 Tad Y1 G'!B38</f>
        <v>43614</v>
      </c>
      <c r="B38" s="79">
        <f>'2019 Tad Y1 G'!D38</f>
        <v>0.70833333333333337</v>
      </c>
      <c r="C38" s="119" t="str">
        <f>CONCATENATE('2019 Tad Y1 G'!I38," at ",'2019 Tad Y1 G'!G38)</f>
        <v>Pirates at Rockies</v>
      </c>
      <c r="D38" s="119" t="str">
        <f>IF(S38=$C$2,IF('2019 Tad Y1 G'!G38=$C$2,'2019 Tad Y1 G'!I38,'2019 Tad Y1 G'!G38),"")</f>
        <v>Rockies</v>
      </c>
      <c r="E38" s="119"/>
      <c r="F38" s="119"/>
      <c r="G38" s="119"/>
      <c r="H38" s="119"/>
      <c r="I38" s="119" t="str">
        <f>'2019 Tad Y1 G'!J38</f>
        <v>Cent. Oval - SE</v>
      </c>
      <c r="J38" s="119"/>
      <c r="K38" s="119"/>
      <c r="L38" s="119"/>
      <c r="M38" s="119" t="str">
        <f>IF($C$2=S38,IF($C$2='2019 Tad Y1 G'!G38,"Home","Away"),"")</f>
        <v>Away</v>
      </c>
      <c r="N38" s="119"/>
      <c r="O38" s="130">
        <f>'2019 Tad Y1 G'!E38-B38</f>
        <v>6.25E-2</v>
      </c>
      <c r="P38" s="79">
        <f t="shared" si="0"/>
        <v>0.6875</v>
      </c>
      <c r="Q38" s="119"/>
      <c r="R38" s="119"/>
      <c r="S38" s="118" t="str">
        <f t="shared" si="1"/>
        <v/>
      </c>
      <c r="T38" s="119" t="str">
        <f>'2019 Tad Y1 G'!I38</f>
        <v>Pirates</v>
      </c>
      <c r="U38" s="119" t="str">
        <f>'2019 Tad Y1 G'!G38</f>
        <v>Rockies</v>
      </c>
    </row>
    <row r="39" spans="1:21" x14ac:dyDescent="0.25">
      <c r="A39" s="80">
        <f>'2019 Tad Y1 G'!B39</f>
        <v>43614</v>
      </c>
      <c r="B39" s="79">
        <f>'2019 Tad Y1 G'!D39</f>
        <v>0.70833333333333337</v>
      </c>
      <c r="C39" s="119" t="str">
        <f>CONCATENATE('2019 Tad Y1 G'!I39," at ",'2019 Tad Y1 G'!G39)</f>
        <v>Mets at Giants</v>
      </c>
      <c r="D39" s="119" t="str">
        <f>IF(S39=$C$2,IF('2019 Tad Y1 G'!G39=$C$2,'2019 Tad Y1 G'!I39,'2019 Tad Y1 G'!G39),"")</f>
        <v>Giants</v>
      </c>
      <c r="E39" s="119"/>
      <c r="F39" s="119"/>
      <c r="G39" s="119"/>
      <c r="H39" s="119"/>
      <c r="I39" s="119" t="str">
        <f>'2019 Tad Y1 G'!J39</f>
        <v>Cent. Oval - SW</v>
      </c>
      <c r="J39" s="119"/>
      <c r="K39" s="119"/>
      <c r="L39" s="119"/>
      <c r="M39" s="119" t="str">
        <f>IF($C$2=S39,IF($C$2='2019 Tad Y1 G'!G39,"Home","Away"),"")</f>
        <v>Away</v>
      </c>
      <c r="N39" s="119"/>
      <c r="O39" s="130">
        <f>'2019 Tad Y1 G'!E39-B39</f>
        <v>6.25E-2</v>
      </c>
      <c r="P39" s="79">
        <f t="shared" si="0"/>
        <v>0.6875</v>
      </c>
      <c r="Q39" s="119"/>
      <c r="R39" s="119"/>
      <c r="S39" s="118" t="str">
        <f t="shared" si="1"/>
        <v/>
      </c>
      <c r="T39" s="119" t="str">
        <f>'2019 Tad Y1 G'!I39</f>
        <v>Mets</v>
      </c>
      <c r="U39" s="119" t="str">
        <f>'2019 Tad Y1 G'!G39</f>
        <v>Giants</v>
      </c>
    </row>
    <row r="40" spans="1:21" x14ac:dyDescent="0.25">
      <c r="A40" s="80">
        <f>'2019 Tad Y1 G'!B40</f>
        <v>43614</v>
      </c>
      <c r="B40" s="79">
        <f>'2019 Tad Y1 G'!D40</f>
        <v>0.70833333333333337</v>
      </c>
      <c r="C40" s="119" t="str">
        <f>CONCATENATE('2019 Tad Y1 G'!I40," at ",'2019 Tad Y1 G'!G40)</f>
        <v>Nationals at Phillies</v>
      </c>
      <c r="D40" s="119" t="str">
        <f>IF(S40=$C$2,IF('2019 Tad Y1 G'!G40=$C$2,'2019 Tad Y1 G'!I40,'2019 Tad Y1 G'!G40),"")</f>
        <v>Phillies</v>
      </c>
      <c r="E40" s="119"/>
      <c r="F40" s="119"/>
      <c r="G40" s="119"/>
      <c r="H40" s="119"/>
      <c r="I40" s="119" t="str">
        <f>'2019 Tad Y1 G'!J40</f>
        <v>Cent. Oval - NW</v>
      </c>
      <c r="J40" s="119"/>
      <c r="K40" s="119"/>
      <c r="L40" s="119"/>
      <c r="M40" s="119" t="str">
        <f>IF($C$2=S40,IF($C$2='2019 Tad Y1 G'!G40,"Home","Away"),"")</f>
        <v>Away</v>
      </c>
      <c r="N40" s="119"/>
      <c r="O40" s="130">
        <f>'2019 Tad Y1 G'!E40-B40</f>
        <v>6.25E-2</v>
      </c>
      <c r="P40" s="79">
        <f t="shared" si="0"/>
        <v>0.6875</v>
      </c>
      <c r="Q40" s="119"/>
      <c r="R40" s="119"/>
      <c r="S40" s="118" t="str">
        <f t="shared" si="1"/>
        <v/>
      </c>
      <c r="T40" s="119" t="str">
        <f>'2019 Tad Y1 G'!I40</f>
        <v>Nationals</v>
      </c>
      <c r="U40" s="119" t="str">
        <f>'2019 Tad Y1 G'!G40</f>
        <v>Phillies</v>
      </c>
    </row>
    <row r="41" spans="1:21" x14ac:dyDescent="0.25">
      <c r="A41" s="80">
        <f>'2019 Tad Y1 G'!B41</f>
        <v>43617</v>
      </c>
      <c r="B41" s="79">
        <f>'2019 Tad Y1 G'!D41</f>
        <v>0.60416666666666663</v>
      </c>
      <c r="C41" s="119" t="str">
        <f>CONCATENATE('2019 Tad Y1 G'!I41," at ",'2019 Tad Y1 G'!G41)</f>
        <v>Rockies at Pirates</v>
      </c>
      <c r="D41" s="119" t="str">
        <f>IF(S41=$C$2,IF('2019 Tad Y1 G'!G41=$C$2,'2019 Tad Y1 G'!I41,'2019 Tad Y1 G'!G41),"")</f>
        <v>Pirates</v>
      </c>
      <c r="E41" s="119"/>
      <c r="F41" s="119"/>
      <c r="G41" s="119"/>
      <c r="H41" s="119"/>
      <c r="I41" s="119" t="str">
        <f>'2019 Tad Y1 G'!J41</f>
        <v>Bakerview East</v>
      </c>
      <c r="J41" s="119"/>
      <c r="K41" s="119"/>
      <c r="L41" s="119"/>
      <c r="M41" s="119" t="str">
        <f>IF($C$2=S41,IF($C$2='2019 Tad Y1 G'!G41,"Home","Away"),"")</f>
        <v>Away</v>
      </c>
      <c r="N41" s="119"/>
      <c r="O41" s="130">
        <f>'2019 Tad Y1 G'!E41-B41</f>
        <v>6.25E-2</v>
      </c>
      <c r="P41" s="79">
        <f t="shared" si="0"/>
        <v>0.58333333333333326</v>
      </c>
      <c r="Q41" s="119"/>
      <c r="R41" s="119"/>
      <c r="S41" s="118" t="str">
        <f t="shared" si="1"/>
        <v/>
      </c>
      <c r="T41" s="119" t="str">
        <f>'2019 Tad Y1 G'!I41</f>
        <v>Rockies</v>
      </c>
      <c r="U41" s="119" t="str">
        <f>'2019 Tad Y1 G'!G41</f>
        <v>Pirates</v>
      </c>
    </row>
    <row r="42" spans="1:21" x14ac:dyDescent="0.25">
      <c r="A42" s="80">
        <f>'2019 Tad Y1 G'!B42</f>
        <v>43617</v>
      </c>
      <c r="B42" s="79">
        <f>'2019 Tad Y1 G'!D42</f>
        <v>0.60416666666666663</v>
      </c>
      <c r="C42" s="119" t="str">
        <f>CONCATENATE('2019 Tad Y1 G'!I42," at ",'2019 Tad Y1 G'!G42)</f>
        <v>Nationals at Mets</v>
      </c>
      <c r="D42" s="119" t="str">
        <f>IF(S42=$C$2,IF('2019 Tad Y1 G'!G42=$C$2,'2019 Tad Y1 G'!I42,'2019 Tad Y1 G'!G42),"")</f>
        <v>Mets</v>
      </c>
      <c r="E42" s="119"/>
      <c r="F42" s="119"/>
      <c r="G42" s="119"/>
      <c r="H42" s="119"/>
      <c r="I42" s="119" t="str">
        <f>'2019 Tad Y1 G'!J42</f>
        <v>Bakerview West</v>
      </c>
      <c r="J42" s="119"/>
      <c r="K42" s="119"/>
      <c r="L42" s="119"/>
      <c r="M42" s="119" t="str">
        <f>IF($C$2=S42,IF($C$2='2019 Tad Y1 G'!G42,"Home","Away"),"")</f>
        <v>Away</v>
      </c>
      <c r="N42" s="119"/>
      <c r="O42" s="130">
        <f>'2019 Tad Y1 G'!E42-B42</f>
        <v>6.25E-2</v>
      </c>
      <c r="P42" s="79">
        <f t="shared" si="0"/>
        <v>0.58333333333333326</v>
      </c>
      <c r="Q42" s="119"/>
      <c r="R42" s="119"/>
      <c r="S42" s="118" t="str">
        <f t="shared" si="1"/>
        <v/>
      </c>
      <c r="T42" s="119" t="str">
        <f>'2019 Tad Y1 G'!I42</f>
        <v>Nationals</v>
      </c>
      <c r="U42" s="119" t="str">
        <f>'2019 Tad Y1 G'!G42</f>
        <v>Mets</v>
      </c>
    </row>
    <row r="43" spans="1:21" x14ac:dyDescent="0.25">
      <c r="A43" s="80">
        <f>'2019 Tad Y1 G'!B43</f>
        <v>43617</v>
      </c>
      <c r="B43" s="79">
        <f>'2019 Tad Y1 G'!D43</f>
        <v>0.6875</v>
      </c>
      <c r="C43" s="119" t="str">
        <f>CONCATENATE('2019 Tad Y1 G'!I43," at ",'2019 Tad Y1 G'!G43)</f>
        <v>Phillies at Giants</v>
      </c>
      <c r="D43" s="119" t="str">
        <f>IF(S43=$C$2,IF('2019 Tad Y1 G'!G43=$C$2,'2019 Tad Y1 G'!I43,'2019 Tad Y1 G'!G43),"")</f>
        <v>Giants</v>
      </c>
      <c r="E43" s="119"/>
      <c r="F43" s="119"/>
      <c r="G43" s="119"/>
      <c r="H43" s="119"/>
      <c r="I43" s="119" t="str">
        <f>'2019 Tad Y1 G'!J43</f>
        <v>Bakerview East</v>
      </c>
      <c r="J43" s="119"/>
      <c r="K43" s="119"/>
      <c r="L43" s="119"/>
      <c r="M43" s="119" t="str">
        <f>IF($C$2=S43,IF($C$2='2019 Tad Y1 G'!G43,"Home","Away"),"")</f>
        <v>Away</v>
      </c>
      <c r="N43" s="119"/>
      <c r="O43" s="130">
        <f>'2019 Tad Y1 G'!E43-B43</f>
        <v>6.25E-2</v>
      </c>
      <c r="P43" s="79">
        <f t="shared" si="0"/>
        <v>0.66666666666666663</v>
      </c>
      <c r="Q43" s="119"/>
      <c r="R43" s="119"/>
      <c r="S43" s="118" t="str">
        <f t="shared" si="1"/>
        <v/>
      </c>
      <c r="T43" s="119" t="str">
        <f>'2019 Tad Y1 G'!I43</f>
        <v>Phillies</v>
      </c>
      <c r="U43" s="119" t="str">
        <f>'2019 Tad Y1 G'!G43</f>
        <v>Giants</v>
      </c>
    </row>
    <row r="44" spans="1:21" x14ac:dyDescent="0.25">
      <c r="A44" s="80">
        <f>'2019 Tad Y1 G'!B44</f>
        <v>43621</v>
      </c>
      <c r="B44" s="79">
        <f>'2019 Tad Y1 G'!D44</f>
        <v>0.70833333333333337</v>
      </c>
      <c r="C44" s="119" t="str">
        <f>CONCATENATE('2019 Tad Y1 G'!I44," at ",'2019 Tad Y1 G'!G44)</f>
        <v>Pirates at Giants</v>
      </c>
      <c r="D44" s="119" t="str">
        <f>IF(S44=$C$2,IF('2019 Tad Y1 G'!G44=$C$2,'2019 Tad Y1 G'!I44,'2019 Tad Y1 G'!G44),"")</f>
        <v>Giants</v>
      </c>
      <c r="E44" s="119"/>
      <c r="F44" s="119"/>
      <c r="G44" s="119"/>
      <c r="H44" s="119"/>
      <c r="I44" s="119" t="str">
        <f>'2019 Tad Y1 G'!J44</f>
        <v>Cent. Oval - SE</v>
      </c>
      <c r="J44" s="119"/>
      <c r="K44" s="119"/>
      <c r="L44" s="119"/>
      <c r="M44" s="119" t="str">
        <f>IF($C$2=S44,IF($C$2='2019 Tad Y1 G'!G44,"Home","Away"),"")</f>
        <v>Away</v>
      </c>
      <c r="N44" s="119"/>
      <c r="O44" s="130">
        <f>'2019 Tad Y1 G'!E44-B44</f>
        <v>6.25E-2</v>
      </c>
      <c r="P44" s="79">
        <f t="shared" si="0"/>
        <v>0.6875</v>
      </c>
      <c r="Q44" s="119"/>
      <c r="R44" s="119"/>
      <c r="S44" s="118" t="str">
        <f t="shared" si="1"/>
        <v/>
      </c>
      <c r="T44" s="119" t="str">
        <f>'2019 Tad Y1 G'!I44</f>
        <v>Pirates</v>
      </c>
      <c r="U44" s="119" t="str">
        <f>'2019 Tad Y1 G'!G44</f>
        <v>Giants</v>
      </c>
    </row>
    <row r="45" spans="1:21" x14ac:dyDescent="0.25">
      <c r="A45" s="80">
        <f>'2019 Tad Y1 G'!B45</f>
        <v>43621</v>
      </c>
      <c r="B45" s="79">
        <f>'2019 Tad Y1 G'!D45</f>
        <v>0.70833333333333337</v>
      </c>
      <c r="C45" s="119" t="str">
        <f>CONCATENATE('2019 Tad Y1 G'!I45," at ",'2019 Tad Y1 G'!G45)</f>
        <v>Phillies at Nationals</v>
      </c>
      <c r="D45" s="119" t="str">
        <f>IF(S45=$C$2,IF('2019 Tad Y1 G'!G45=$C$2,'2019 Tad Y1 G'!I45,'2019 Tad Y1 G'!G45),"")</f>
        <v>Nationals</v>
      </c>
      <c r="E45" s="119"/>
      <c r="F45" s="119"/>
      <c r="G45" s="119"/>
      <c r="H45" s="119"/>
      <c r="I45" s="119" t="str">
        <f>'2019 Tad Y1 G'!J45</f>
        <v>Cent. Oval - SW</v>
      </c>
      <c r="J45" s="119"/>
      <c r="K45" s="119"/>
      <c r="L45" s="119"/>
      <c r="M45" s="119" t="str">
        <f>IF($C$2=S45,IF($C$2='2019 Tad Y1 G'!G45,"Home","Away"),"")</f>
        <v>Away</v>
      </c>
      <c r="N45" s="119"/>
      <c r="O45" s="130">
        <f>'2019 Tad Y1 G'!E45-B45</f>
        <v>6.25E-2</v>
      </c>
      <c r="P45" s="79">
        <f t="shared" si="0"/>
        <v>0.6875</v>
      </c>
      <c r="Q45" s="119"/>
      <c r="R45" s="119"/>
      <c r="S45" s="118" t="str">
        <f t="shared" si="1"/>
        <v/>
      </c>
      <c r="T45" s="119" t="str">
        <f>'2019 Tad Y1 G'!I45</f>
        <v>Phillies</v>
      </c>
      <c r="U45" s="119" t="str">
        <f>'2019 Tad Y1 G'!G45</f>
        <v>Nationals</v>
      </c>
    </row>
    <row r="46" spans="1:21" x14ac:dyDescent="0.25">
      <c r="A46" s="80">
        <f>'2019 Tad Y1 G'!B46</f>
        <v>43621</v>
      </c>
      <c r="B46" s="79">
        <f>'2019 Tad Y1 G'!D46</f>
        <v>0.70833333333333337</v>
      </c>
      <c r="C46" s="119" t="str">
        <f>CONCATENATE('2019 Tad Y1 G'!I46," at ",'2019 Tad Y1 G'!G46)</f>
        <v>Rockies at Mets</v>
      </c>
      <c r="D46" s="119" t="str">
        <f>IF(S46=$C$2,IF('2019 Tad Y1 G'!G46=$C$2,'2019 Tad Y1 G'!I46,'2019 Tad Y1 G'!G46),"")</f>
        <v>Mets</v>
      </c>
      <c r="E46" s="119"/>
      <c r="F46" s="119"/>
      <c r="G46" s="119"/>
      <c r="H46" s="119"/>
      <c r="I46" s="119" t="str">
        <f>'2019 Tad Y1 G'!J46</f>
        <v>Cent. Oval - NW</v>
      </c>
      <c r="J46" s="119"/>
      <c r="K46" s="119"/>
      <c r="L46" s="119"/>
      <c r="M46" s="119" t="str">
        <f>IF($C$2=S46,IF($C$2='2019 Tad Y1 G'!G46,"Home","Away"),"")</f>
        <v>Away</v>
      </c>
      <c r="N46" s="119"/>
      <c r="O46" s="130">
        <f>'2019 Tad Y1 G'!E46-B46</f>
        <v>6.25E-2</v>
      </c>
      <c r="P46" s="79">
        <f t="shared" si="0"/>
        <v>0.6875</v>
      </c>
      <c r="Q46" s="119"/>
      <c r="R46" s="119"/>
      <c r="S46" s="118" t="str">
        <f t="shared" si="1"/>
        <v/>
      </c>
      <c r="T46" s="119" t="str">
        <f>'2019 Tad Y1 G'!I46</f>
        <v>Rockies</v>
      </c>
      <c r="U46" s="119" t="str">
        <f>'2019 Tad Y1 G'!G46</f>
        <v>Mets</v>
      </c>
    </row>
    <row r="47" spans="1:21" x14ac:dyDescent="0.25">
      <c r="A47" s="80">
        <f>'2019 Tad Y1 G'!B47</f>
        <v>43624</v>
      </c>
      <c r="B47" s="79">
        <f>'2019 Tad Y1 G'!D47</f>
        <v>0.60416666666666663</v>
      </c>
      <c r="C47" s="119" t="str">
        <f>CONCATENATE('2019 Tad Y1 G'!I47," at ",'2019 Tad Y1 G'!G47)</f>
        <v>Phillies at Rockies</v>
      </c>
      <c r="D47" s="119" t="str">
        <f>IF(S47=$C$2,IF('2019 Tad Y1 G'!G47=$C$2,'2019 Tad Y1 G'!I47,'2019 Tad Y1 G'!G47),"")</f>
        <v>Rockies</v>
      </c>
      <c r="E47" s="119"/>
      <c r="F47" s="119"/>
      <c r="G47" s="119"/>
      <c r="H47" s="119"/>
      <c r="I47" s="119" t="str">
        <f>'2019 Tad Y1 G'!J47</f>
        <v>SSAP #3 - East</v>
      </c>
      <c r="J47" s="119"/>
      <c r="K47" s="119"/>
      <c r="L47" s="119"/>
      <c r="M47" s="119" t="str">
        <f>IF($C$2=S47,IF($C$2='2019 Tad Y1 G'!G47,"Home","Away"),"")</f>
        <v>Away</v>
      </c>
      <c r="N47" s="119"/>
      <c r="O47" s="130">
        <f>'2019 Tad Y1 G'!E47-B47</f>
        <v>6.25E-2</v>
      </c>
      <c r="P47" s="79">
        <f t="shared" si="0"/>
        <v>0.58333333333333326</v>
      </c>
      <c r="Q47" s="119"/>
      <c r="R47" s="119"/>
      <c r="S47" s="118" t="str">
        <f t="shared" si="1"/>
        <v/>
      </c>
      <c r="T47" s="119" t="str">
        <f>'2019 Tad Y1 G'!I47</f>
        <v>Phillies</v>
      </c>
      <c r="U47" s="119" t="str">
        <f>'2019 Tad Y1 G'!G47</f>
        <v>Rockies</v>
      </c>
    </row>
    <row r="48" spans="1:21" x14ac:dyDescent="0.25">
      <c r="A48" s="80">
        <f>'2019 Tad Y1 G'!B48</f>
        <v>43624</v>
      </c>
      <c r="B48" s="79">
        <f>'2019 Tad Y1 G'!D48</f>
        <v>0.60416666666666663</v>
      </c>
      <c r="C48" s="119" t="str">
        <f>CONCATENATE('2019 Tad Y1 G'!I48," at ",'2019 Tad Y1 G'!G48)</f>
        <v>Nationals at Pirates</v>
      </c>
      <c r="D48" s="119" t="str">
        <f>IF(S48=$C$2,IF('2019 Tad Y1 G'!G48=$C$2,'2019 Tad Y1 G'!I48,'2019 Tad Y1 G'!G48),"")</f>
        <v>Pirates</v>
      </c>
      <c r="E48" s="119"/>
      <c r="F48" s="119"/>
      <c r="G48" s="119"/>
      <c r="H48" s="119"/>
      <c r="I48" s="119" t="str">
        <f>'2019 Tad Y1 G'!J48</f>
        <v>SSAP #3 - West</v>
      </c>
      <c r="J48" s="119"/>
      <c r="K48" s="119"/>
      <c r="L48" s="119"/>
      <c r="M48" s="119" t="str">
        <f>IF($C$2=S48,IF($C$2='2019 Tad Y1 G'!G48,"Home","Away"),"")</f>
        <v>Away</v>
      </c>
      <c r="N48" s="119"/>
      <c r="O48" s="130">
        <f>'2019 Tad Y1 G'!E48-B48</f>
        <v>6.25E-2</v>
      </c>
      <c r="P48" s="79">
        <f t="shared" si="0"/>
        <v>0.58333333333333326</v>
      </c>
      <c r="Q48" s="119"/>
      <c r="R48" s="119"/>
      <c r="S48" s="118" t="str">
        <f t="shared" si="1"/>
        <v/>
      </c>
      <c r="T48" s="119" t="str">
        <f>'2019 Tad Y1 G'!I48</f>
        <v>Nationals</v>
      </c>
      <c r="U48" s="119" t="str">
        <f>'2019 Tad Y1 G'!G48</f>
        <v>Pirates</v>
      </c>
    </row>
    <row r="49" spans="1:21" x14ac:dyDescent="0.25">
      <c r="A49" s="80">
        <f>'2019 Tad Y1 G'!B49</f>
        <v>43624</v>
      </c>
      <c r="B49" s="79">
        <f>'2019 Tad Y1 G'!D49</f>
        <v>0.6875</v>
      </c>
      <c r="C49" s="119" t="str">
        <f>CONCATENATE('2019 Tad Y1 G'!I49," at ",'2019 Tad Y1 G'!G49)</f>
        <v>Mets at Giants</v>
      </c>
      <c r="D49" s="119" t="str">
        <f>IF(S49=$C$2,IF('2019 Tad Y1 G'!G49=$C$2,'2019 Tad Y1 G'!I49,'2019 Tad Y1 G'!G49),"")</f>
        <v>Giants</v>
      </c>
      <c r="E49" s="119"/>
      <c r="F49" s="119"/>
      <c r="G49" s="119"/>
      <c r="H49" s="119"/>
      <c r="I49" s="119" t="str">
        <f>'2019 Tad Y1 G'!J49</f>
        <v>SSAP #3 - East</v>
      </c>
      <c r="J49" s="119"/>
      <c r="K49" s="119"/>
      <c r="L49" s="119"/>
      <c r="M49" s="119" t="str">
        <f>IF($C$2=S49,IF($C$2='2019 Tad Y1 G'!G49,"Home","Away"),"")</f>
        <v>Away</v>
      </c>
      <c r="N49" s="119"/>
      <c r="O49" s="130">
        <f>'2019 Tad Y1 G'!E49-B49</f>
        <v>6.25E-2</v>
      </c>
      <c r="P49" s="79">
        <f t="shared" si="0"/>
        <v>0.66666666666666663</v>
      </c>
      <c r="Q49" s="119"/>
      <c r="R49" s="119"/>
      <c r="S49" s="118" t="str">
        <f t="shared" si="1"/>
        <v/>
      </c>
      <c r="T49" s="119" t="str">
        <f>'2019 Tad Y1 G'!I49</f>
        <v>Mets</v>
      </c>
      <c r="U49" s="119" t="str">
        <f>'2019 Tad Y1 G'!G49</f>
        <v>Giants</v>
      </c>
    </row>
    <row r="50" spans="1:21" x14ac:dyDescent="0.25">
      <c r="A50" s="80">
        <f>'2019 Tad Y1 G'!B50</f>
        <v>43628</v>
      </c>
      <c r="B50" s="79">
        <f>'2019 Tad Y1 G'!D50</f>
        <v>0.70833333333333337</v>
      </c>
      <c r="C50" s="119" t="str">
        <f>CONCATENATE('2019 Tad Y1 G'!I50," at ",'2019 Tad Y1 G'!G50)</f>
        <v>Phillies at Mets</v>
      </c>
      <c r="D50" s="119" t="str">
        <f>IF(S50=$C$2,IF('2019 Tad Y1 G'!G50=$C$2,'2019 Tad Y1 G'!I50,'2019 Tad Y1 G'!G50),"")</f>
        <v>Mets</v>
      </c>
      <c r="E50" s="119"/>
      <c r="F50" s="119"/>
      <c r="G50" s="119"/>
      <c r="H50" s="119"/>
      <c r="I50" s="119" t="str">
        <f>'2019 Tad Y1 G'!J50</f>
        <v>Cent. Oval - SE</v>
      </c>
      <c r="J50" s="119"/>
      <c r="K50" s="119"/>
      <c r="L50" s="119"/>
      <c r="M50" s="119" t="str">
        <f>IF($C$2=S50,IF($C$2='2019 Tad Y1 G'!G50,"Home","Away"),"")</f>
        <v>Away</v>
      </c>
      <c r="N50" s="119"/>
      <c r="O50" s="130">
        <f>'2019 Tad Y1 G'!E50-B50</f>
        <v>6.25E-2</v>
      </c>
      <c r="P50" s="79">
        <f t="shared" si="0"/>
        <v>0.6875</v>
      </c>
      <c r="Q50" s="119"/>
      <c r="R50" s="119"/>
      <c r="S50" s="118" t="str">
        <f t="shared" si="1"/>
        <v/>
      </c>
      <c r="T50" s="119" t="str">
        <f>'2019 Tad Y1 G'!I50</f>
        <v>Phillies</v>
      </c>
      <c r="U50" s="119" t="str">
        <f>'2019 Tad Y1 G'!G50</f>
        <v>Mets</v>
      </c>
    </row>
    <row r="51" spans="1:21" x14ac:dyDescent="0.25">
      <c r="A51" s="80">
        <f>'2019 Tad Y1 G'!B51</f>
        <v>43628</v>
      </c>
      <c r="B51" s="79">
        <f>'2019 Tad Y1 G'!D51</f>
        <v>0.70833333333333337</v>
      </c>
      <c r="C51" s="119" t="str">
        <f>CONCATENATE('2019 Tad Y1 G'!I51," at ",'2019 Tad Y1 G'!G51)</f>
        <v>Rockies at Giants</v>
      </c>
      <c r="D51" s="119" t="str">
        <f>IF(S51=$C$2,IF('2019 Tad Y1 G'!G51=$C$2,'2019 Tad Y1 G'!I51,'2019 Tad Y1 G'!G51),"")</f>
        <v>Giants</v>
      </c>
      <c r="E51" s="119"/>
      <c r="F51" s="119"/>
      <c r="G51" s="119"/>
      <c r="H51" s="119"/>
      <c r="I51" s="119" t="str">
        <f>'2019 Tad Y1 G'!J51</f>
        <v>Cent. Oval - SW</v>
      </c>
      <c r="J51" s="119"/>
      <c r="K51" s="119"/>
      <c r="L51" s="119"/>
      <c r="M51" s="119" t="str">
        <f>IF($C$2=S51,IF($C$2='2019 Tad Y1 G'!G51,"Home","Away"),"")</f>
        <v>Away</v>
      </c>
      <c r="N51" s="119"/>
      <c r="O51" s="130">
        <f>'2019 Tad Y1 G'!E51-B51</f>
        <v>6.25E-2</v>
      </c>
      <c r="P51" s="79">
        <f t="shared" si="0"/>
        <v>0.6875</v>
      </c>
      <c r="Q51" s="119"/>
      <c r="R51" s="119"/>
      <c r="S51" s="118" t="str">
        <f t="shared" si="1"/>
        <v/>
      </c>
      <c r="T51" s="119" t="str">
        <f>'2019 Tad Y1 G'!I51</f>
        <v>Rockies</v>
      </c>
      <c r="U51" s="119" t="str">
        <f>'2019 Tad Y1 G'!G51</f>
        <v>Giants</v>
      </c>
    </row>
    <row r="52" spans="1:21" x14ac:dyDescent="0.25">
      <c r="A52" s="80">
        <f>'2019 Tad Y1 G'!B52</f>
        <v>43628</v>
      </c>
      <c r="B52" s="79">
        <f>'2019 Tad Y1 G'!D52</f>
        <v>0.70833333333333337</v>
      </c>
      <c r="C52" s="119" t="str">
        <f>CONCATENATE('2019 Tad Y1 G'!I52," at ",'2019 Tad Y1 G'!G52)</f>
        <v>Nationals at Pirates</v>
      </c>
      <c r="D52" s="119" t="str">
        <f>IF(S52=$C$2,IF('2019 Tad Y1 G'!G52=$C$2,'2019 Tad Y1 G'!I52,'2019 Tad Y1 G'!G52),"")</f>
        <v>Pirates</v>
      </c>
      <c r="E52" s="119"/>
      <c r="F52" s="119"/>
      <c r="G52" s="119"/>
      <c r="H52" s="119"/>
      <c r="I52" s="119" t="str">
        <f>'2019 Tad Y1 G'!J52</f>
        <v>Cent. Oval - NW</v>
      </c>
      <c r="J52" s="119"/>
      <c r="K52" s="119"/>
      <c r="L52" s="119"/>
      <c r="M52" s="119" t="str">
        <f>IF($C$2=S52,IF($C$2='2019 Tad Y1 G'!G52,"Home","Away"),"")</f>
        <v>Away</v>
      </c>
      <c r="N52" s="119"/>
      <c r="O52" s="130">
        <f>'2019 Tad Y1 G'!E52-B52</f>
        <v>6.25E-2</v>
      </c>
      <c r="P52" s="79">
        <f t="shared" si="0"/>
        <v>0.6875</v>
      </c>
      <c r="Q52" s="119"/>
      <c r="R52" s="119"/>
      <c r="S52" s="118" t="str">
        <f t="shared" si="1"/>
        <v/>
      </c>
      <c r="T52" s="119" t="str">
        <f>'2019 Tad Y1 G'!I52</f>
        <v>Nationals</v>
      </c>
      <c r="U52" s="119" t="str">
        <f>'2019 Tad Y1 G'!G52</f>
        <v>Pirates</v>
      </c>
    </row>
    <row r="53" spans="1:21" x14ac:dyDescent="0.25">
      <c r="A53" s="80">
        <f>'2019 Tad Y1 G'!B53</f>
        <v>43631</v>
      </c>
      <c r="B53" s="79">
        <f>'2019 Tad Y1 G'!D53</f>
        <v>0.60416666666666663</v>
      </c>
      <c r="C53" s="119" t="str">
        <f>CONCATENATE('2019 Tad Y1 G'!I53," at ",'2019 Tad Y1 G'!G53)</f>
        <v>Mets at Pirates</v>
      </c>
      <c r="D53" s="119" t="str">
        <f>IF(S53=$C$2,IF('2019 Tad Y1 G'!G53=$C$2,'2019 Tad Y1 G'!I53,'2019 Tad Y1 G'!G53),"")</f>
        <v>Pirates</v>
      </c>
      <c r="E53" s="119"/>
      <c r="F53" s="119"/>
      <c r="G53" s="119"/>
      <c r="H53" s="119"/>
      <c r="I53" s="119" t="str">
        <f>'2019 Tad Y1 G'!J53</f>
        <v>SSAP #3 - East</v>
      </c>
      <c r="J53" s="119"/>
      <c r="K53" s="119"/>
      <c r="L53" s="119"/>
      <c r="M53" s="119" t="str">
        <f>IF($C$2=S53,IF($C$2='2019 Tad Y1 G'!G53,"Home","Away"),"")</f>
        <v>Away</v>
      </c>
      <c r="N53" s="119"/>
      <c r="O53" s="130">
        <f>'2019 Tad Y1 G'!E53-B53</f>
        <v>6.25E-2</v>
      </c>
      <c r="P53" s="79">
        <f t="shared" si="0"/>
        <v>0.58333333333333326</v>
      </c>
      <c r="Q53" s="119"/>
      <c r="R53" s="119"/>
      <c r="S53" s="118" t="str">
        <f t="shared" si="1"/>
        <v/>
      </c>
      <c r="T53" s="119" t="str">
        <f>'2019 Tad Y1 G'!I53</f>
        <v>Mets</v>
      </c>
      <c r="U53" s="119" t="str">
        <f>'2019 Tad Y1 G'!G53</f>
        <v>Pirates</v>
      </c>
    </row>
    <row r="54" spans="1:21" x14ac:dyDescent="0.25">
      <c r="A54" s="80">
        <f>'2019 Tad Y1 G'!B54</f>
        <v>43631</v>
      </c>
      <c r="B54" s="79">
        <f>'2019 Tad Y1 G'!D54</f>
        <v>0.60416666666666663</v>
      </c>
      <c r="C54" s="119" t="str">
        <f>CONCATENATE('2019 Tad Y1 G'!I54," at ",'2019 Tad Y1 G'!G54)</f>
        <v>Nationals at Rockies</v>
      </c>
      <c r="D54" s="119" t="str">
        <f>IF(S54=$C$2,IF('2019 Tad Y1 G'!G54=$C$2,'2019 Tad Y1 G'!I54,'2019 Tad Y1 G'!G54),"")</f>
        <v>Rockies</v>
      </c>
      <c r="E54" s="119"/>
      <c r="F54" s="119"/>
      <c r="G54" s="119"/>
      <c r="H54" s="119"/>
      <c r="I54" s="119" t="str">
        <f>'2019 Tad Y1 G'!J54</f>
        <v>SSAP #3 - West</v>
      </c>
      <c r="J54" s="119"/>
      <c r="K54" s="119"/>
      <c r="L54" s="119"/>
      <c r="M54" s="119" t="str">
        <f>IF($C$2=S54,IF($C$2='2019 Tad Y1 G'!G54,"Home","Away"),"")</f>
        <v>Away</v>
      </c>
      <c r="N54" s="119"/>
      <c r="O54" s="130">
        <f>'2019 Tad Y1 G'!E54-B54</f>
        <v>6.25E-2</v>
      </c>
      <c r="P54" s="79">
        <f t="shared" si="0"/>
        <v>0.58333333333333326</v>
      </c>
      <c r="Q54" s="119"/>
      <c r="R54" s="119"/>
      <c r="S54" s="118" t="str">
        <f t="shared" si="1"/>
        <v/>
      </c>
      <c r="T54" s="119" t="str">
        <f>'2019 Tad Y1 G'!I54</f>
        <v>Nationals</v>
      </c>
      <c r="U54" s="119" t="str">
        <f>'2019 Tad Y1 G'!G54</f>
        <v>Rockies</v>
      </c>
    </row>
    <row r="55" spans="1:21" x14ac:dyDescent="0.25">
      <c r="A55" s="80">
        <f>'2019 Tad Y1 G'!B55</f>
        <v>43631</v>
      </c>
      <c r="B55" s="79">
        <f>'2019 Tad Y1 G'!D55</f>
        <v>0.6875</v>
      </c>
      <c r="C55" s="119" t="str">
        <f>CONCATENATE('2019 Tad Y1 G'!I55," at ",'2019 Tad Y1 G'!G55)</f>
        <v>Giants at Phillies</v>
      </c>
      <c r="D55" s="119" t="str">
        <f>IF(S55=$C$2,IF('2019 Tad Y1 G'!G55=$C$2,'2019 Tad Y1 G'!I55,'2019 Tad Y1 G'!G55),"")</f>
        <v>Phillies</v>
      </c>
      <c r="E55" s="119"/>
      <c r="F55" s="119"/>
      <c r="G55" s="119"/>
      <c r="H55" s="119"/>
      <c r="I55" s="119" t="str">
        <f>'2019 Tad Y1 G'!J55</f>
        <v>SSAP #3 - East</v>
      </c>
      <c r="J55" s="119"/>
      <c r="K55" s="119"/>
      <c r="L55" s="119"/>
      <c r="M55" s="119" t="str">
        <f>IF($C$2=S55,IF($C$2='2019 Tad Y1 G'!G55,"Home","Away"),"")</f>
        <v>Away</v>
      </c>
      <c r="N55" s="119"/>
      <c r="O55" s="130">
        <f>'2019 Tad Y1 G'!E55-B55</f>
        <v>6.25E-2</v>
      </c>
      <c r="P55" s="79">
        <f t="shared" si="0"/>
        <v>0.66666666666666663</v>
      </c>
      <c r="Q55" s="119"/>
      <c r="R55" s="119"/>
      <c r="S55" s="118" t="str">
        <f t="shared" si="1"/>
        <v/>
      </c>
      <c r="T55" s="119" t="str">
        <f>'2019 Tad Y1 G'!I55</f>
        <v>Giants</v>
      </c>
      <c r="U55" s="119" t="str">
        <f>'2019 Tad Y1 G'!G55</f>
        <v>Phillies</v>
      </c>
    </row>
  </sheetData>
  <autoFilter ref="A4:U55"/>
  <mergeCells count="1">
    <mergeCell ref="S3:U3"/>
  </mergeCells>
  <dataValidations count="1">
    <dataValidation type="list" allowBlank="1" showInputMessage="1" showErrorMessage="1" sqref="E2">
      <formula1>$W$1:$Y$1</formula1>
    </dataValidation>
  </dataValidation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'2019 Tad Teams'!$F$3:$F$8</xm:f>
          </x14:formula1>
          <xm:sqref>C2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Q114"/>
  <sheetViews>
    <sheetView topLeftCell="C1" workbookViewId="0">
      <pane ySplit="4" topLeftCell="A5" activePane="bottomLeft" state="frozen"/>
      <selection activeCell="R13" sqref="R13"/>
      <selection pane="bottomLeft" activeCell="V29" sqref="V29"/>
    </sheetView>
  </sheetViews>
  <sheetFormatPr defaultRowHeight="15" x14ac:dyDescent="0.25"/>
  <cols>
    <col min="1" max="1" width="3" style="98" customWidth="1"/>
    <col min="2" max="2" width="12.28515625" style="98" customWidth="1"/>
    <col min="3" max="3" width="9.140625" style="98"/>
    <col min="4" max="4" width="14" style="98" customWidth="1"/>
    <col min="5" max="5" width="16.42578125" style="98" customWidth="1"/>
    <col min="6" max="6" width="14.140625" style="109" hidden="1" customWidth="1"/>
    <col min="7" max="7" width="17.28515625" style="109" customWidth="1"/>
    <col min="8" max="8" width="27.140625" style="98" customWidth="1"/>
    <col min="9" max="9" width="3.7109375" style="98" hidden="1" customWidth="1"/>
    <col min="10" max="15" width="4.7109375" style="98" hidden="1" customWidth="1"/>
    <col min="16" max="16" width="5.7109375" style="98" hidden="1" customWidth="1"/>
    <col min="17" max="17" width="9.140625" style="98" hidden="1" customWidth="1"/>
    <col min="18" max="16384" width="9.140625" style="98"/>
  </cols>
  <sheetData>
    <row r="1" spans="2:16" x14ac:dyDescent="0.25">
      <c r="G1" s="110"/>
    </row>
    <row r="2" spans="2:16" ht="18.75" x14ac:dyDescent="0.3">
      <c r="B2" s="111" t="s">
        <v>129</v>
      </c>
      <c r="G2" s="110"/>
      <c r="H2" s="112"/>
      <c r="J2" s="100" t="s">
        <v>111</v>
      </c>
      <c r="K2" s="100" t="s">
        <v>117</v>
      </c>
      <c r="L2" s="100" t="s">
        <v>118</v>
      </c>
      <c r="M2" s="100" t="s">
        <v>119</v>
      </c>
      <c r="N2" s="100" t="s">
        <v>120</v>
      </c>
      <c r="O2" s="100" t="s">
        <v>121</v>
      </c>
      <c r="P2" s="100" t="s">
        <v>122</v>
      </c>
    </row>
    <row r="3" spans="2:16" x14ac:dyDescent="0.25">
      <c r="J3" s="101">
        <v>1</v>
      </c>
      <c r="K3" s="101">
        <v>2</v>
      </c>
      <c r="L3" s="101">
        <v>3</v>
      </c>
      <c r="M3" s="101">
        <v>4</v>
      </c>
      <c r="N3" s="101">
        <v>5</v>
      </c>
      <c r="O3" s="101">
        <v>6</v>
      </c>
      <c r="P3" s="101">
        <v>7</v>
      </c>
    </row>
    <row r="4" spans="2:16" x14ac:dyDescent="0.25">
      <c r="B4" s="99" t="s">
        <v>0</v>
      </c>
      <c r="C4" s="99" t="s">
        <v>1</v>
      </c>
      <c r="D4" s="99" t="s">
        <v>2</v>
      </c>
      <c r="E4" s="99" t="s">
        <v>3</v>
      </c>
      <c r="F4" s="99" t="s">
        <v>4</v>
      </c>
      <c r="G4" s="99" t="s">
        <v>15</v>
      </c>
      <c r="H4" s="99" t="s">
        <v>5</v>
      </c>
      <c r="J4" s="118">
        <f t="shared" ref="J4:P4" si="0">COUNTIF($F$5:$F$114,J$2)</f>
        <v>16</v>
      </c>
      <c r="K4" s="118">
        <f t="shared" si="0"/>
        <v>15</v>
      </c>
      <c r="L4" s="118">
        <f t="shared" si="0"/>
        <v>15</v>
      </c>
      <c r="M4" s="118">
        <f t="shared" si="0"/>
        <v>16</v>
      </c>
      <c r="N4" s="118">
        <f t="shared" si="0"/>
        <v>16</v>
      </c>
      <c r="O4" s="118">
        <f t="shared" si="0"/>
        <v>16</v>
      </c>
      <c r="P4" s="118">
        <f t="shared" si="0"/>
        <v>16</v>
      </c>
    </row>
    <row r="5" spans="2:16" x14ac:dyDescent="0.25">
      <c r="B5" s="114">
        <v>43557</v>
      </c>
      <c r="C5" s="115" t="str">
        <f>IF(B5="","",TEXT(B5,"ddd"))</f>
        <v>Tue</v>
      </c>
      <c r="D5" s="113">
        <v>0.70833333333333337</v>
      </c>
      <c r="E5" s="116">
        <f>IF(D5="","",D5+'2019 Tad Teams'!$B$44)</f>
        <v>0.77083333333333337</v>
      </c>
      <c r="F5" s="104" t="s">
        <v>111</v>
      </c>
      <c r="G5" s="117" t="str">
        <f>IF(F5="","",VLOOKUP(F5,'2019 Tad Teams'!$B$10:$C$16,2,FALSE))</f>
        <v>Royals</v>
      </c>
      <c r="H5" s="104" t="s">
        <v>6</v>
      </c>
    </row>
    <row r="6" spans="2:16" x14ac:dyDescent="0.25">
      <c r="B6" s="114">
        <v>43557</v>
      </c>
      <c r="C6" s="115" t="str">
        <f t="shared" ref="C6:C69" si="1">IF(B6="","",TEXT(B6,"ddd"))</f>
        <v>Tue</v>
      </c>
      <c r="D6" s="113">
        <v>0.70833333333333337</v>
      </c>
      <c r="E6" s="116">
        <f>IF(D6="","",D6+'2019 Tad Teams'!$B$44)</f>
        <v>0.77083333333333337</v>
      </c>
      <c r="F6" s="104" t="s">
        <v>117</v>
      </c>
      <c r="G6" s="117" t="str">
        <f>IF(F6="","",VLOOKUP(F6,'2019 Tad Teams'!$B$10:$C$16,2,FALSE))</f>
        <v>Angels</v>
      </c>
      <c r="H6" s="104" t="s">
        <v>7</v>
      </c>
    </row>
    <row r="7" spans="2:16" x14ac:dyDescent="0.25">
      <c r="B7" s="114">
        <v>43557</v>
      </c>
      <c r="C7" s="115" t="str">
        <f t="shared" si="1"/>
        <v>Tue</v>
      </c>
      <c r="D7" s="113">
        <v>0.70833333333333337</v>
      </c>
      <c r="E7" s="116">
        <f>IF(D7="","",D7+'2019 Tad Teams'!$B$44)</f>
        <v>0.77083333333333337</v>
      </c>
      <c r="F7" s="104" t="s">
        <v>118</v>
      </c>
      <c r="G7" s="117" t="str">
        <f>IF(F7="","",VLOOKUP(F7,'2019 Tad Teams'!$B$10:$C$16,2,FALSE))</f>
        <v>Rays</v>
      </c>
      <c r="H7" s="104" t="s">
        <v>8</v>
      </c>
    </row>
    <row r="8" spans="2:16" x14ac:dyDescent="0.25">
      <c r="B8" s="114">
        <v>43557</v>
      </c>
      <c r="C8" s="115" t="str">
        <f t="shared" si="1"/>
        <v>Tue</v>
      </c>
      <c r="D8" s="113">
        <v>0.70833333333333337</v>
      </c>
      <c r="E8" s="116">
        <f>IF(D8="","",D8+'2019 Tad Teams'!$B$44)</f>
        <v>0.77083333333333337</v>
      </c>
      <c r="F8" s="104" t="s">
        <v>121</v>
      </c>
      <c r="G8" s="117" t="str">
        <f>IF(F8="","",VLOOKUP(F8,'2019 Tad Teams'!$B$10:$C$16,2,FALSE))</f>
        <v>Mariners</v>
      </c>
      <c r="H8" s="104" t="s">
        <v>6</v>
      </c>
    </row>
    <row r="9" spans="2:16" x14ac:dyDescent="0.25">
      <c r="B9" s="114">
        <v>43557</v>
      </c>
      <c r="C9" s="115" t="str">
        <f t="shared" si="1"/>
        <v>Tue</v>
      </c>
      <c r="D9" s="113">
        <v>0.70833333333333337</v>
      </c>
      <c r="E9" s="116">
        <f>IF(D9="","",D9+'2019 Tad Teams'!$B$44)</f>
        <v>0.77083333333333337</v>
      </c>
      <c r="F9" s="104" t="s">
        <v>119</v>
      </c>
      <c r="G9" s="117" t="str">
        <f>IF(F9="","",VLOOKUP(F9,'2019 Tad Teams'!$B$10:$C$16,2,FALSE))</f>
        <v>RedSox</v>
      </c>
      <c r="H9" s="104" t="s">
        <v>96</v>
      </c>
    </row>
    <row r="10" spans="2:16" x14ac:dyDescent="0.25">
      <c r="B10" s="114">
        <v>43557</v>
      </c>
      <c r="C10" s="115" t="str">
        <f t="shared" si="1"/>
        <v>Tue</v>
      </c>
      <c r="D10" s="113">
        <v>0.77083333333333337</v>
      </c>
      <c r="E10" s="116">
        <f>IF(D10="","",D10+'2019 Tad Teams'!$B$44)</f>
        <v>0.83333333333333337</v>
      </c>
      <c r="F10" s="104" t="s">
        <v>122</v>
      </c>
      <c r="G10" s="117" t="str">
        <f>IF(F10="","",VLOOKUP(F10,'2019 Tad Teams'!$B$10:$C$16,2,FALSE))</f>
        <v>Yankees</v>
      </c>
      <c r="H10" s="104" t="s">
        <v>52</v>
      </c>
    </row>
    <row r="11" spans="2:16" x14ac:dyDescent="0.25">
      <c r="B11" s="114">
        <v>43557</v>
      </c>
      <c r="C11" s="115" t="str">
        <f t="shared" si="1"/>
        <v>Tue</v>
      </c>
      <c r="D11" s="113">
        <v>0.77083333333333337</v>
      </c>
      <c r="E11" s="116">
        <f>IF(D11="","",D11+'2019 Tad Teams'!$B$44)</f>
        <v>0.83333333333333337</v>
      </c>
      <c r="F11" s="104" t="s">
        <v>120</v>
      </c>
      <c r="G11" s="117" t="str">
        <f>IF(F11="","",VLOOKUP(F11,'2019 Tad Teams'!$B$10:$C$16,2,FALSE))</f>
        <v>BlueJays</v>
      </c>
      <c r="H11" s="104" t="s">
        <v>96</v>
      </c>
    </row>
    <row r="12" spans="2:16" x14ac:dyDescent="0.25">
      <c r="B12" s="114">
        <v>43559</v>
      </c>
      <c r="C12" s="115" t="str">
        <f t="shared" si="1"/>
        <v>Thu</v>
      </c>
      <c r="D12" s="113">
        <v>0.70833333333333337</v>
      </c>
      <c r="E12" s="116">
        <f>IF(D12="","",D12+'2019 Tad Teams'!$B$44)</f>
        <v>0.77083333333333337</v>
      </c>
      <c r="F12" s="104" t="s">
        <v>117</v>
      </c>
      <c r="G12" s="117" t="str">
        <f>IF(F12="","",VLOOKUP(F12,'2019 Tad Teams'!$B$10:$C$16,2,FALSE))</f>
        <v>Angels</v>
      </c>
      <c r="H12" s="104" t="s">
        <v>6</v>
      </c>
    </row>
    <row r="13" spans="2:16" x14ac:dyDescent="0.25">
      <c r="B13" s="114">
        <v>43559</v>
      </c>
      <c r="C13" s="115" t="str">
        <f t="shared" si="1"/>
        <v>Thu</v>
      </c>
      <c r="D13" s="113">
        <v>0.70833333333333337</v>
      </c>
      <c r="E13" s="116">
        <f>IF(D13="","",D13+'2019 Tad Teams'!$B$44)</f>
        <v>0.77083333333333337</v>
      </c>
      <c r="F13" s="104" t="s">
        <v>121</v>
      </c>
      <c r="G13" s="117" t="str">
        <f>IF(F13="","",VLOOKUP(F13,'2019 Tad Teams'!$B$10:$C$16,2,FALSE))</f>
        <v>Mariners</v>
      </c>
      <c r="H13" s="104" t="s">
        <v>7</v>
      </c>
    </row>
    <row r="14" spans="2:16" x14ac:dyDescent="0.25">
      <c r="B14" s="114">
        <v>43559</v>
      </c>
      <c r="C14" s="115" t="str">
        <f t="shared" si="1"/>
        <v>Thu</v>
      </c>
      <c r="D14" s="113">
        <v>0.70833333333333337</v>
      </c>
      <c r="E14" s="116">
        <f>IF(D14="","",D14+'2019 Tad Teams'!$B$44)</f>
        <v>0.77083333333333337</v>
      </c>
      <c r="F14" s="104" t="s">
        <v>122</v>
      </c>
      <c r="G14" s="117" t="str">
        <f>IF(F14="","",VLOOKUP(F14,'2019 Tad Teams'!$B$10:$C$16,2,FALSE))</f>
        <v>Yankees</v>
      </c>
      <c r="H14" s="104" t="s">
        <v>8</v>
      </c>
    </row>
    <row r="15" spans="2:16" x14ac:dyDescent="0.25">
      <c r="B15" s="114">
        <v>43559</v>
      </c>
      <c r="C15" s="115" t="str">
        <f t="shared" si="1"/>
        <v>Thu</v>
      </c>
      <c r="D15" s="113">
        <v>0.70833333333333337</v>
      </c>
      <c r="E15" s="116">
        <f>IF(D15="","",D15+'2019 Tad Teams'!$B$44)</f>
        <v>0.77083333333333337</v>
      </c>
      <c r="F15" s="104" t="s">
        <v>118</v>
      </c>
      <c r="G15" s="117" t="str">
        <f>IF(F15="","",VLOOKUP(F15,'2019 Tad Teams'!$B$10:$C$16,2,FALSE))</f>
        <v>Rays</v>
      </c>
      <c r="H15" s="104" t="s">
        <v>52</v>
      </c>
    </row>
    <row r="16" spans="2:16" x14ac:dyDescent="0.25">
      <c r="B16" s="114">
        <v>43559</v>
      </c>
      <c r="C16" s="115" t="str">
        <f t="shared" si="1"/>
        <v>Thu</v>
      </c>
      <c r="D16" s="113">
        <v>0.77083333333333337</v>
      </c>
      <c r="E16" s="116">
        <f>IF(D16="","",D16+'2019 Tad Teams'!$B$44)</f>
        <v>0.83333333333333337</v>
      </c>
      <c r="F16" s="104" t="s">
        <v>120</v>
      </c>
      <c r="G16" s="117" t="str">
        <f>IF(F16="","",VLOOKUP(F16,'2019 Tad Teams'!$B$10:$C$16,2,FALSE))</f>
        <v>BlueJays</v>
      </c>
      <c r="H16" s="104" t="s">
        <v>6</v>
      </c>
    </row>
    <row r="17" spans="2:8" x14ac:dyDescent="0.25">
      <c r="B17" s="114">
        <v>43559</v>
      </c>
      <c r="C17" s="115" t="str">
        <f t="shared" si="1"/>
        <v>Thu</v>
      </c>
      <c r="D17" s="113">
        <v>0.77083333333333337</v>
      </c>
      <c r="E17" s="116">
        <f>IF(D17="","",D17+'2019 Tad Teams'!$B$44)</f>
        <v>0.83333333333333337</v>
      </c>
      <c r="F17" s="104" t="s">
        <v>119</v>
      </c>
      <c r="G17" s="117" t="str">
        <f>IF(F17="","",VLOOKUP(F17,'2019 Tad Teams'!$B$10:$C$16,2,FALSE))</f>
        <v>RedSox</v>
      </c>
      <c r="H17" s="104" t="s">
        <v>7</v>
      </c>
    </row>
    <row r="18" spans="2:8" x14ac:dyDescent="0.25">
      <c r="B18" s="114">
        <v>43559</v>
      </c>
      <c r="C18" s="115" t="str">
        <f t="shared" si="1"/>
        <v>Thu</v>
      </c>
      <c r="D18" s="113">
        <v>0.77083333333333337</v>
      </c>
      <c r="E18" s="116">
        <f>IF(D18="","",D18+'2019 Tad Teams'!$B$44)</f>
        <v>0.83333333333333337</v>
      </c>
      <c r="F18" s="104" t="s">
        <v>111</v>
      </c>
      <c r="G18" s="117" t="str">
        <f>IF(F18="","",VLOOKUP(F18,'2019 Tad Teams'!$B$10:$C$16,2,FALSE))</f>
        <v>Royals</v>
      </c>
      <c r="H18" s="104" t="s">
        <v>8</v>
      </c>
    </row>
    <row r="19" spans="2:8" x14ac:dyDescent="0.25">
      <c r="B19" s="114">
        <v>43562</v>
      </c>
      <c r="C19" s="115" t="str">
        <f t="shared" si="1"/>
        <v>Sun</v>
      </c>
      <c r="D19" s="113">
        <v>0.39583333333333331</v>
      </c>
      <c r="E19" s="116">
        <f>IF(D19="","",D19+'2019 Tad Teams'!$B$44)</f>
        <v>0.45833333333333331</v>
      </c>
      <c r="F19" s="104" t="s">
        <v>122</v>
      </c>
      <c r="G19" s="117" t="str">
        <f>IF(F19="","",VLOOKUP(F19,'2019 Tad Teams'!$B$10:$C$16,2,FALSE))</f>
        <v>Yankees</v>
      </c>
      <c r="H19" s="104" t="s">
        <v>6</v>
      </c>
    </row>
    <row r="20" spans="2:8" x14ac:dyDescent="0.25">
      <c r="B20" s="114">
        <v>43562</v>
      </c>
      <c r="C20" s="115" t="str">
        <f t="shared" si="1"/>
        <v>Sun</v>
      </c>
      <c r="D20" s="113">
        <v>0.39583333333333331</v>
      </c>
      <c r="E20" s="116">
        <f>IF(D20="","",D20+'2019 Tad Teams'!$B$44)</f>
        <v>0.45833333333333331</v>
      </c>
      <c r="F20" s="104" t="s">
        <v>117</v>
      </c>
      <c r="G20" s="117" t="str">
        <f>IF(F20="","",VLOOKUP(F20,'2019 Tad Teams'!$B$10:$C$16,2,FALSE))</f>
        <v>Angels</v>
      </c>
      <c r="H20" s="104" t="s">
        <v>8</v>
      </c>
    </row>
    <row r="21" spans="2:8" x14ac:dyDescent="0.25">
      <c r="B21" s="114">
        <v>43562</v>
      </c>
      <c r="C21" s="115" t="str">
        <f t="shared" si="1"/>
        <v>Sun</v>
      </c>
      <c r="D21" s="113">
        <v>0.39583333333333331</v>
      </c>
      <c r="E21" s="116">
        <f>IF(D21="","",D21+'2019 Tad Teams'!$B$44)</f>
        <v>0.45833333333333331</v>
      </c>
      <c r="F21" s="104" t="s">
        <v>119</v>
      </c>
      <c r="G21" s="117" t="str">
        <f>IF(F21="","",VLOOKUP(F21,'2019 Tad Teams'!$B$10:$C$16,2,FALSE))</f>
        <v>RedSox</v>
      </c>
      <c r="H21" s="104" t="s">
        <v>52</v>
      </c>
    </row>
    <row r="22" spans="2:8" x14ac:dyDescent="0.25">
      <c r="B22" s="114">
        <v>43562</v>
      </c>
      <c r="C22" s="115" t="str">
        <f t="shared" si="1"/>
        <v>Sun</v>
      </c>
      <c r="D22" s="113">
        <v>0.39583333333333331</v>
      </c>
      <c r="E22" s="116">
        <f>IF(D22="","",D22+'2019 Tad Teams'!$B$44)</f>
        <v>0.45833333333333331</v>
      </c>
      <c r="F22" s="104" t="s">
        <v>121</v>
      </c>
      <c r="G22" s="117" t="str">
        <f>IF(F22="","",VLOOKUP(F22,'2019 Tad Teams'!$B$10:$C$16,2,FALSE))</f>
        <v>Mariners</v>
      </c>
      <c r="H22" s="104" t="s">
        <v>9</v>
      </c>
    </row>
    <row r="23" spans="2:8" x14ac:dyDescent="0.25">
      <c r="B23" s="114">
        <v>43562</v>
      </c>
      <c r="C23" s="115" t="str">
        <f t="shared" si="1"/>
        <v>Sun</v>
      </c>
      <c r="D23" s="113">
        <v>0.45833333333333331</v>
      </c>
      <c r="E23" s="116">
        <f>IF(D23="","",D23+'2019 Tad Teams'!$B$44)</f>
        <v>0.52083333333333326</v>
      </c>
      <c r="F23" s="104" t="s">
        <v>111</v>
      </c>
      <c r="G23" s="117" t="str">
        <f>IF(F23="","",VLOOKUP(F23,'2019 Tad Teams'!$B$10:$C$16,2,FALSE))</f>
        <v>Royals</v>
      </c>
      <c r="H23" s="104" t="s">
        <v>6</v>
      </c>
    </row>
    <row r="24" spans="2:8" x14ac:dyDescent="0.25">
      <c r="B24" s="114">
        <v>43562</v>
      </c>
      <c r="C24" s="115" t="str">
        <f t="shared" si="1"/>
        <v>Sun</v>
      </c>
      <c r="D24" s="113">
        <v>0.45833333333333331</v>
      </c>
      <c r="E24" s="116">
        <f>IF(D24="","",D24+'2019 Tad Teams'!$B$44)</f>
        <v>0.52083333333333326</v>
      </c>
      <c r="F24" s="104" t="s">
        <v>118</v>
      </c>
      <c r="G24" s="117" t="str">
        <f>IF(F24="","",VLOOKUP(F24,'2019 Tad Teams'!$B$10:$C$16,2,FALSE))</f>
        <v>Rays</v>
      </c>
      <c r="H24" s="104" t="s">
        <v>8</v>
      </c>
    </row>
    <row r="25" spans="2:8" x14ac:dyDescent="0.25">
      <c r="B25" s="114">
        <v>43562</v>
      </c>
      <c r="C25" s="115" t="str">
        <f t="shared" si="1"/>
        <v>Sun</v>
      </c>
      <c r="D25" s="113">
        <v>0.54166666666666663</v>
      </c>
      <c r="E25" s="116">
        <f>IF(D25="","",D25+'2019 Tad Teams'!$B$44)</f>
        <v>0.60416666666666663</v>
      </c>
      <c r="F25" s="104" t="s">
        <v>120</v>
      </c>
      <c r="G25" s="117" t="str">
        <f>IF(F25="","",VLOOKUP(F25,'2019 Tad Teams'!$B$10:$C$16,2,FALSE))</f>
        <v>BlueJays</v>
      </c>
      <c r="H25" s="104" t="s">
        <v>6</v>
      </c>
    </row>
    <row r="26" spans="2:8" x14ac:dyDescent="0.25">
      <c r="B26" s="114">
        <v>43564</v>
      </c>
      <c r="C26" s="115" t="str">
        <f t="shared" si="1"/>
        <v>Tue</v>
      </c>
      <c r="D26" s="113">
        <v>0.70833333333333337</v>
      </c>
      <c r="E26" s="116">
        <f>IF(D26="","",D26+'2019 Tad Teams'!$B$44)</f>
        <v>0.77083333333333337</v>
      </c>
      <c r="F26" s="104" t="s">
        <v>111</v>
      </c>
      <c r="G26" s="117" t="str">
        <f>IF(F26="","",VLOOKUP(F26,'2019 Tad Teams'!$B$10:$C$16,2,FALSE))</f>
        <v>Royals</v>
      </c>
      <c r="H26" s="104" t="s">
        <v>6</v>
      </c>
    </row>
    <row r="27" spans="2:8" x14ac:dyDescent="0.25">
      <c r="B27" s="114">
        <v>43564</v>
      </c>
      <c r="C27" s="115" t="str">
        <f t="shared" si="1"/>
        <v>Tue</v>
      </c>
      <c r="D27" s="113">
        <v>0.70833333333333337</v>
      </c>
      <c r="E27" s="116">
        <f>IF(D27="","",D27+'2019 Tad Teams'!$B$44)</f>
        <v>0.77083333333333337</v>
      </c>
      <c r="F27" s="104" t="s">
        <v>118</v>
      </c>
      <c r="G27" s="117" t="str">
        <f>IF(F27="","",VLOOKUP(F27,'2019 Tad Teams'!$B$10:$C$16,2,FALSE))</f>
        <v>Rays</v>
      </c>
      <c r="H27" s="104" t="s">
        <v>52</v>
      </c>
    </row>
    <row r="28" spans="2:8" x14ac:dyDescent="0.25">
      <c r="B28" s="114">
        <v>43564</v>
      </c>
      <c r="C28" s="115" t="str">
        <f t="shared" si="1"/>
        <v>Tue</v>
      </c>
      <c r="D28" s="113">
        <v>0.77083333333333337</v>
      </c>
      <c r="E28" s="116">
        <f>IF(D28="","",D28+'2019 Tad Teams'!$B$44)</f>
        <v>0.83333333333333337</v>
      </c>
      <c r="F28" s="104" t="s">
        <v>122</v>
      </c>
      <c r="G28" s="117" t="str">
        <f>IF(F28="","",VLOOKUP(F28,'2019 Tad Teams'!$B$10:$C$16,2,FALSE))</f>
        <v>Yankees</v>
      </c>
      <c r="H28" s="104" t="s">
        <v>123</v>
      </c>
    </row>
    <row r="29" spans="2:8" x14ac:dyDescent="0.25">
      <c r="B29" s="114">
        <v>43564</v>
      </c>
      <c r="C29" s="115" t="str">
        <f t="shared" si="1"/>
        <v>Tue</v>
      </c>
      <c r="D29" s="113">
        <v>0.77083333333333337</v>
      </c>
      <c r="E29" s="116">
        <f>IF(D29="","",D29+'2019 Tad Teams'!$B$44)</f>
        <v>0.83333333333333337</v>
      </c>
      <c r="F29" s="104" t="s">
        <v>121</v>
      </c>
      <c r="G29" s="117" t="str">
        <f>IF(F29="","",VLOOKUP(F29,'2019 Tad Teams'!$B$10:$C$16,2,FALSE))</f>
        <v>Mariners</v>
      </c>
      <c r="H29" s="104" t="s">
        <v>124</v>
      </c>
    </row>
    <row r="30" spans="2:8" x14ac:dyDescent="0.25">
      <c r="B30" s="114">
        <v>43564</v>
      </c>
      <c r="C30" s="115" t="str">
        <f t="shared" si="1"/>
        <v>Tue</v>
      </c>
      <c r="D30" s="113">
        <v>0.77083333333333337</v>
      </c>
      <c r="E30" s="116">
        <f>IF(D30="","",D30+'2019 Tad Teams'!$B$44)</f>
        <v>0.83333333333333337</v>
      </c>
      <c r="F30" s="104" t="s">
        <v>120</v>
      </c>
      <c r="G30" s="117" t="str">
        <f>IF(F30="","",VLOOKUP(F30,'2019 Tad Teams'!$B$10:$C$16,2,FALSE))</f>
        <v>BlueJays</v>
      </c>
      <c r="H30" s="104" t="s">
        <v>125</v>
      </c>
    </row>
    <row r="31" spans="2:8" x14ac:dyDescent="0.25">
      <c r="B31" s="114">
        <v>43564</v>
      </c>
      <c r="C31" s="115" t="str">
        <f t="shared" si="1"/>
        <v>Tue</v>
      </c>
      <c r="D31" s="113">
        <v>0.77083333333333337</v>
      </c>
      <c r="E31" s="116">
        <f>IF(D31="","",D31+'2019 Tad Teams'!$B$44)</f>
        <v>0.83333333333333337</v>
      </c>
      <c r="F31" s="104" t="s">
        <v>119</v>
      </c>
      <c r="G31" s="117" t="str">
        <f>IF(F31="","",VLOOKUP(F31,'2019 Tad Teams'!$B$10:$C$16,2,FALSE))</f>
        <v>RedSox</v>
      </c>
      <c r="H31" s="104" t="s">
        <v>126</v>
      </c>
    </row>
    <row r="32" spans="2:8" x14ac:dyDescent="0.25">
      <c r="B32" s="114">
        <v>43564</v>
      </c>
      <c r="C32" s="115" t="str">
        <f t="shared" si="1"/>
        <v>Tue</v>
      </c>
      <c r="D32" s="113">
        <v>0.77083333333333337</v>
      </c>
      <c r="E32" s="116">
        <f>IF(D32="","",D32+'2019 Tad Teams'!$B$44)</f>
        <v>0.83333333333333337</v>
      </c>
      <c r="F32" s="104" t="s">
        <v>117</v>
      </c>
      <c r="G32" s="117" t="str">
        <f>IF(F32="","",VLOOKUP(F32,'2019 Tad Teams'!$B$10:$C$16,2,FALSE))</f>
        <v>Angels</v>
      </c>
      <c r="H32" s="104" t="s">
        <v>52</v>
      </c>
    </row>
    <row r="33" spans="2:8" x14ac:dyDescent="0.25">
      <c r="B33" s="114">
        <v>43566</v>
      </c>
      <c r="C33" s="115" t="str">
        <f t="shared" si="1"/>
        <v>Thu</v>
      </c>
      <c r="D33" s="113">
        <v>0.70833333333333337</v>
      </c>
      <c r="E33" s="116">
        <f>IF(D33="","",D33+'2019 Tad Teams'!$B$44)</f>
        <v>0.77083333333333337</v>
      </c>
      <c r="F33" s="104" t="s">
        <v>120</v>
      </c>
      <c r="G33" s="117" t="str">
        <f>IF(F33="","",VLOOKUP(F33,'2019 Tad Teams'!$B$10:$C$16,2,FALSE))</f>
        <v>BlueJays</v>
      </c>
      <c r="H33" s="104" t="s">
        <v>6</v>
      </c>
    </row>
    <row r="34" spans="2:8" x14ac:dyDescent="0.25">
      <c r="B34" s="114">
        <v>43566</v>
      </c>
      <c r="C34" s="115" t="str">
        <f t="shared" si="1"/>
        <v>Thu</v>
      </c>
      <c r="D34" s="113">
        <v>0.70833333333333337</v>
      </c>
      <c r="E34" s="116">
        <f>IF(D34="","",D34+'2019 Tad Teams'!$B$44)</f>
        <v>0.77083333333333337</v>
      </c>
      <c r="F34" s="104" t="s">
        <v>121</v>
      </c>
      <c r="G34" s="117" t="str">
        <f>IF(F34="","",VLOOKUP(F34,'2019 Tad Teams'!$B$10:$C$16,2,FALSE))</f>
        <v>Mariners</v>
      </c>
      <c r="H34" s="104" t="s">
        <v>8</v>
      </c>
    </row>
    <row r="35" spans="2:8" x14ac:dyDescent="0.25">
      <c r="B35" s="114">
        <v>43566</v>
      </c>
      <c r="C35" s="115" t="str">
        <f t="shared" si="1"/>
        <v>Thu</v>
      </c>
      <c r="D35" s="113">
        <v>0.70833333333333337</v>
      </c>
      <c r="E35" s="116">
        <f>IF(D35="","",D35+'2019 Tad Teams'!$B$44)</f>
        <v>0.77083333333333337</v>
      </c>
      <c r="F35" s="104" t="s">
        <v>119</v>
      </c>
      <c r="G35" s="117" t="str">
        <f>IF(F35="","",VLOOKUP(F35,'2019 Tad Teams'!$B$10:$C$16,2,FALSE))</f>
        <v>RedSox</v>
      </c>
      <c r="H35" s="104" t="s">
        <v>52</v>
      </c>
    </row>
    <row r="36" spans="2:8" x14ac:dyDescent="0.25">
      <c r="B36" s="114">
        <v>43567</v>
      </c>
      <c r="C36" s="115" t="str">
        <f t="shared" si="1"/>
        <v>Fri</v>
      </c>
      <c r="D36" s="113">
        <v>0.70833333333333337</v>
      </c>
      <c r="E36" s="116">
        <f>IF(D36="","",D36+'2019 Tad Teams'!$B$44)</f>
        <v>0.77083333333333337</v>
      </c>
      <c r="F36" s="104" t="s">
        <v>122</v>
      </c>
      <c r="G36" s="117" t="str">
        <f>IF(F36="","",VLOOKUP(F36,'2019 Tad Teams'!$B$10:$C$16,2,FALSE))</f>
        <v>Yankees</v>
      </c>
      <c r="H36" s="104" t="s">
        <v>123</v>
      </c>
    </row>
    <row r="37" spans="2:8" x14ac:dyDescent="0.25">
      <c r="B37" s="114">
        <v>43567</v>
      </c>
      <c r="C37" s="115" t="str">
        <f t="shared" si="1"/>
        <v>Fri</v>
      </c>
      <c r="D37" s="113">
        <v>0.70833333333333337</v>
      </c>
      <c r="E37" s="116">
        <f>IF(D37="","",D37+'2019 Tad Teams'!$B$44)</f>
        <v>0.77083333333333337</v>
      </c>
      <c r="F37" s="104" t="s">
        <v>111</v>
      </c>
      <c r="G37" s="117" t="str">
        <f>IF(F37="","",VLOOKUP(F37,'2019 Tad Teams'!$B$10:$C$16,2,FALSE))</f>
        <v>Royals</v>
      </c>
      <c r="H37" s="104" t="s">
        <v>124</v>
      </c>
    </row>
    <row r="38" spans="2:8" x14ac:dyDescent="0.25">
      <c r="B38" s="114">
        <v>43567</v>
      </c>
      <c r="C38" s="115" t="str">
        <f t="shared" si="1"/>
        <v>Fri</v>
      </c>
      <c r="D38" s="113">
        <v>0.70833333333333337</v>
      </c>
      <c r="E38" s="116">
        <f>IF(D38="","",D38+'2019 Tad Teams'!$B$44)</f>
        <v>0.77083333333333337</v>
      </c>
      <c r="F38" s="104" t="s">
        <v>117</v>
      </c>
      <c r="G38" s="117" t="str">
        <f>IF(F38="","",VLOOKUP(F38,'2019 Tad Teams'!$B$10:$C$16,2,FALSE))</f>
        <v>Angels</v>
      </c>
      <c r="H38" s="104" t="s">
        <v>125</v>
      </c>
    </row>
    <row r="39" spans="2:8" x14ac:dyDescent="0.25">
      <c r="B39" s="114">
        <v>43567</v>
      </c>
      <c r="C39" s="115" t="str">
        <f t="shared" si="1"/>
        <v>Fri</v>
      </c>
      <c r="D39" s="113">
        <v>0.70833333333333337</v>
      </c>
      <c r="E39" s="116">
        <f>IF(D39="","",D39+'2019 Tad Teams'!$B$44)</f>
        <v>0.77083333333333337</v>
      </c>
      <c r="F39" s="104" t="s">
        <v>118</v>
      </c>
      <c r="G39" s="117" t="str">
        <f>IF(F39="","",VLOOKUP(F39,'2019 Tad Teams'!$B$10:$C$16,2,FALSE))</f>
        <v>Rays</v>
      </c>
      <c r="H39" s="104" t="s">
        <v>126</v>
      </c>
    </row>
    <row r="40" spans="2:8" x14ac:dyDescent="0.25">
      <c r="B40" s="114">
        <v>43569</v>
      </c>
      <c r="C40" s="115" t="str">
        <f t="shared" si="1"/>
        <v>Sun</v>
      </c>
      <c r="D40" s="113">
        <v>0.54166666666666663</v>
      </c>
      <c r="E40" s="116">
        <f>IF(D40="","",D40+'2019 Tad Teams'!$B$44)</f>
        <v>0.60416666666666663</v>
      </c>
      <c r="F40" s="104" t="s">
        <v>122</v>
      </c>
      <c r="G40" s="117" t="str">
        <f>IF(F40="","",VLOOKUP(F40,'2019 Tad Teams'!$B$10:$C$16,2,FALSE))</f>
        <v>Yankees</v>
      </c>
      <c r="H40" s="104" t="s">
        <v>7</v>
      </c>
    </row>
    <row r="41" spans="2:8" x14ac:dyDescent="0.25">
      <c r="B41" s="114">
        <v>43571</v>
      </c>
      <c r="C41" s="115" t="str">
        <f t="shared" si="1"/>
        <v>Tue</v>
      </c>
      <c r="D41" s="113">
        <v>0.70833333333333337</v>
      </c>
      <c r="E41" s="116">
        <f>IF(D41="","",D41+'2019 Tad Teams'!$B$44)</f>
        <v>0.77083333333333337</v>
      </c>
      <c r="F41" s="104" t="s">
        <v>119</v>
      </c>
      <c r="G41" s="117" t="str">
        <f>IF(F41="","",VLOOKUP(F41,'2019 Tad Teams'!$B$10:$C$16,2,FALSE))</f>
        <v>RedSox</v>
      </c>
      <c r="H41" s="104" t="s">
        <v>6</v>
      </c>
    </row>
    <row r="42" spans="2:8" x14ac:dyDescent="0.25">
      <c r="B42" s="114">
        <v>43571</v>
      </c>
      <c r="C42" s="115" t="str">
        <f t="shared" si="1"/>
        <v>Tue</v>
      </c>
      <c r="D42" s="113">
        <v>0.70833333333333337</v>
      </c>
      <c r="E42" s="116">
        <f>IF(D42="","",D42+'2019 Tad Teams'!$B$44)</f>
        <v>0.77083333333333337</v>
      </c>
      <c r="F42" s="104" t="s">
        <v>120</v>
      </c>
      <c r="G42" s="117" t="str">
        <f>IF(F42="","",VLOOKUP(F42,'2019 Tad Teams'!$B$10:$C$16,2,FALSE))</f>
        <v>BlueJays</v>
      </c>
      <c r="H42" s="104" t="s">
        <v>8</v>
      </c>
    </row>
    <row r="43" spans="2:8" x14ac:dyDescent="0.25">
      <c r="B43" s="114">
        <v>43571</v>
      </c>
      <c r="C43" s="115" t="str">
        <f t="shared" si="1"/>
        <v>Tue</v>
      </c>
      <c r="D43" s="113">
        <v>0.70833333333333337</v>
      </c>
      <c r="E43" s="116">
        <f>IF(D43="","",D43+'2019 Tad Teams'!$B$44)</f>
        <v>0.77083333333333337</v>
      </c>
      <c r="F43" s="104" t="s">
        <v>122</v>
      </c>
      <c r="G43" s="117" t="str">
        <f>IF(F43="","",VLOOKUP(F43,'2019 Tad Teams'!$B$10:$C$16,2,FALSE))</f>
        <v>Yankees</v>
      </c>
      <c r="H43" s="104" t="s">
        <v>52</v>
      </c>
    </row>
    <row r="44" spans="2:8" x14ac:dyDescent="0.25">
      <c r="B44" s="114">
        <v>43571</v>
      </c>
      <c r="C44" s="115" t="str">
        <f t="shared" si="1"/>
        <v>Tue</v>
      </c>
      <c r="D44" s="113">
        <v>0.77083333333333337</v>
      </c>
      <c r="E44" s="116">
        <f>IF(D44="","",D44+'2019 Tad Teams'!$B$44)</f>
        <v>0.83333333333333337</v>
      </c>
      <c r="F44" s="104" t="s">
        <v>121</v>
      </c>
      <c r="G44" s="117" t="str">
        <f>IF(F44="","",VLOOKUP(F44,'2019 Tad Teams'!$B$10:$C$16,2,FALSE))</f>
        <v>Mariners</v>
      </c>
      <c r="H44" s="104" t="s">
        <v>123</v>
      </c>
    </row>
    <row r="45" spans="2:8" x14ac:dyDescent="0.25">
      <c r="B45" s="114">
        <v>43571</v>
      </c>
      <c r="C45" s="115" t="str">
        <f t="shared" si="1"/>
        <v>Tue</v>
      </c>
      <c r="D45" s="113">
        <v>0.77083333333333337</v>
      </c>
      <c r="E45" s="116">
        <f>IF(D45="","",D45+'2019 Tad Teams'!$B$44)</f>
        <v>0.83333333333333337</v>
      </c>
      <c r="F45" s="104" t="s">
        <v>111</v>
      </c>
      <c r="G45" s="117" t="str">
        <f>IF(F45="","",VLOOKUP(F45,'2019 Tad Teams'!$B$10:$C$16,2,FALSE))</f>
        <v>Royals</v>
      </c>
      <c r="H45" s="104" t="s">
        <v>124</v>
      </c>
    </row>
    <row r="46" spans="2:8" x14ac:dyDescent="0.25">
      <c r="B46" s="114">
        <v>43571</v>
      </c>
      <c r="C46" s="115" t="str">
        <f t="shared" si="1"/>
        <v>Tue</v>
      </c>
      <c r="D46" s="113">
        <v>0.77083333333333337</v>
      </c>
      <c r="E46" s="116">
        <f>IF(D46="","",D46+'2019 Tad Teams'!$B$44)</f>
        <v>0.83333333333333337</v>
      </c>
      <c r="F46" s="104" t="s">
        <v>117</v>
      </c>
      <c r="G46" s="117" t="str">
        <f>IF(F46="","",VLOOKUP(F46,'2019 Tad Teams'!$B$10:$C$16,2,FALSE))</f>
        <v>Angels</v>
      </c>
      <c r="H46" s="104" t="s">
        <v>125</v>
      </c>
    </row>
    <row r="47" spans="2:8" x14ac:dyDescent="0.25">
      <c r="B47" s="114">
        <v>43571</v>
      </c>
      <c r="C47" s="115" t="str">
        <f t="shared" si="1"/>
        <v>Tue</v>
      </c>
      <c r="D47" s="113">
        <v>0.77083333333333337</v>
      </c>
      <c r="E47" s="116">
        <f>IF(D47="","",D47+'2019 Tad Teams'!$B$44)</f>
        <v>0.83333333333333337</v>
      </c>
      <c r="F47" s="104" t="s">
        <v>118</v>
      </c>
      <c r="G47" s="117" t="str">
        <f>IF(F47="","",VLOOKUP(F47,'2019 Tad Teams'!$B$10:$C$16,2,FALSE))</f>
        <v>Rays</v>
      </c>
      <c r="H47" s="104" t="s">
        <v>126</v>
      </c>
    </row>
    <row r="48" spans="2:8" x14ac:dyDescent="0.25">
      <c r="B48" s="114">
        <v>43578</v>
      </c>
      <c r="C48" s="115" t="str">
        <f t="shared" si="1"/>
        <v>Tue</v>
      </c>
      <c r="D48" s="113">
        <v>0.70833333333333337</v>
      </c>
      <c r="E48" s="116">
        <f>IF(D48="","",D48+'2019 Tad Teams'!$B$44)</f>
        <v>0.77083333333333337</v>
      </c>
      <c r="F48" s="104" t="s">
        <v>122</v>
      </c>
      <c r="G48" s="117" t="str">
        <f>IF(F48="","",VLOOKUP(F48,'2019 Tad Teams'!$B$10:$C$16,2,FALSE))</f>
        <v>Yankees</v>
      </c>
      <c r="H48" s="104" t="s">
        <v>6</v>
      </c>
    </row>
    <row r="49" spans="2:8" x14ac:dyDescent="0.25">
      <c r="B49" s="114">
        <v>43578</v>
      </c>
      <c r="C49" s="115" t="str">
        <f t="shared" si="1"/>
        <v>Tue</v>
      </c>
      <c r="D49" s="113">
        <v>0.70833333333333337</v>
      </c>
      <c r="E49" s="116">
        <f>IF(D49="","",D49+'2019 Tad Teams'!$B$44)</f>
        <v>0.77083333333333337</v>
      </c>
      <c r="F49" s="104" t="s">
        <v>121</v>
      </c>
      <c r="G49" s="117" t="str">
        <f>IF(F49="","",VLOOKUP(F49,'2019 Tad Teams'!$B$10:$C$16,2,FALSE))</f>
        <v>Mariners</v>
      </c>
      <c r="H49" s="104" t="s">
        <v>8</v>
      </c>
    </row>
    <row r="50" spans="2:8" x14ac:dyDescent="0.25">
      <c r="B50" s="114">
        <v>43578</v>
      </c>
      <c r="C50" s="115" t="str">
        <f t="shared" si="1"/>
        <v>Tue</v>
      </c>
      <c r="D50" s="113">
        <v>0.70833333333333337</v>
      </c>
      <c r="E50" s="116">
        <f>IF(D50="","",D50+'2019 Tad Teams'!$B$44)</f>
        <v>0.77083333333333337</v>
      </c>
      <c r="F50" s="104" t="s">
        <v>111</v>
      </c>
      <c r="G50" s="117" t="str">
        <f>IF(F50="","",VLOOKUP(F50,'2019 Tad Teams'!$B$10:$C$16,2,FALSE))</f>
        <v>Royals</v>
      </c>
      <c r="H50" s="104" t="s">
        <v>52</v>
      </c>
    </row>
    <row r="51" spans="2:8" x14ac:dyDescent="0.25">
      <c r="B51" s="114">
        <v>43578</v>
      </c>
      <c r="C51" s="115" t="str">
        <f t="shared" si="1"/>
        <v>Tue</v>
      </c>
      <c r="D51" s="113">
        <v>0.77083333333333337</v>
      </c>
      <c r="E51" s="116">
        <f>IF(D51="","",D51+'2019 Tad Teams'!$B$44)</f>
        <v>0.83333333333333337</v>
      </c>
      <c r="F51" s="104" t="s">
        <v>120</v>
      </c>
      <c r="G51" s="117" t="str">
        <f>IF(F51="","",VLOOKUP(F51,'2019 Tad Teams'!$B$10:$C$16,2,FALSE))</f>
        <v>BlueJays</v>
      </c>
      <c r="H51" s="104" t="s">
        <v>123</v>
      </c>
    </row>
    <row r="52" spans="2:8" x14ac:dyDescent="0.25">
      <c r="B52" s="114">
        <v>43578</v>
      </c>
      <c r="C52" s="115" t="str">
        <f t="shared" si="1"/>
        <v>Tue</v>
      </c>
      <c r="D52" s="113">
        <v>0.77083333333333337</v>
      </c>
      <c r="E52" s="116">
        <f>IF(D52="","",D52+'2019 Tad Teams'!$B$44)</f>
        <v>0.83333333333333337</v>
      </c>
      <c r="F52" s="104" t="s">
        <v>119</v>
      </c>
      <c r="G52" s="117" t="str">
        <f>IF(F52="","",VLOOKUP(F52,'2019 Tad Teams'!$B$10:$C$16,2,FALSE))</f>
        <v>RedSox</v>
      </c>
      <c r="H52" s="104" t="s">
        <v>124</v>
      </c>
    </row>
    <row r="53" spans="2:8" x14ac:dyDescent="0.25">
      <c r="B53" s="114">
        <v>43578</v>
      </c>
      <c r="C53" s="115" t="str">
        <f t="shared" si="1"/>
        <v>Tue</v>
      </c>
      <c r="D53" s="113">
        <v>0.77083333333333337</v>
      </c>
      <c r="E53" s="116">
        <f>IF(D53="","",D53+'2019 Tad Teams'!$B$44)</f>
        <v>0.83333333333333337</v>
      </c>
      <c r="F53" s="104" t="s">
        <v>118</v>
      </c>
      <c r="G53" s="117" t="str">
        <f>IF(F53="","",VLOOKUP(F53,'2019 Tad Teams'!$B$10:$C$16,2,FALSE))</f>
        <v>Rays</v>
      </c>
      <c r="H53" s="104" t="s">
        <v>125</v>
      </c>
    </row>
    <row r="54" spans="2:8" x14ac:dyDescent="0.25">
      <c r="B54" s="114">
        <v>43578</v>
      </c>
      <c r="C54" s="115" t="str">
        <f t="shared" si="1"/>
        <v>Tue</v>
      </c>
      <c r="D54" s="113">
        <v>0.77083333333333337</v>
      </c>
      <c r="E54" s="116">
        <f>IF(D54="","",D54+'2019 Tad Teams'!$B$44)</f>
        <v>0.83333333333333337</v>
      </c>
      <c r="F54" s="104" t="s">
        <v>117</v>
      </c>
      <c r="G54" s="117" t="str">
        <f>IF(F54="","",VLOOKUP(F54,'2019 Tad Teams'!$B$10:$C$16,2,FALSE))</f>
        <v>Angels</v>
      </c>
      <c r="H54" s="104" t="s">
        <v>126</v>
      </c>
    </row>
    <row r="55" spans="2:8" x14ac:dyDescent="0.25">
      <c r="B55" s="114">
        <v>43581</v>
      </c>
      <c r="C55" s="115" t="str">
        <f t="shared" si="1"/>
        <v>Fri</v>
      </c>
      <c r="D55" s="113">
        <v>0.77083333333333337</v>
      </c>
      <c r="E55" s="116">
        <f>IF(D55="","",D55+'2019 Tad Teams'!$B$44)</f>
        <v>0.83333333333333337</v>
      </c>
      <c r="F55" s="104" t="s">
        <v>111</v>
      </c>
      <c r="G55" s="117" t="str">
        <f>IF(F55="","",VLOOKUP(F55,'2019 Tad Teams'!$B$10:$C$16,2,FALSE))</f>
        <v>Royals</v>
      </c>
      <c r="H55" s="104" t="s">
        <v>8</v>
      </c>
    </row>
    <row r="56" spans="2:8" x14ac:dyDescent="0.25">
      <c r="B56" s="114">
        <v>43583</v>
      </c>
      <c r="C56" s="115" t="str">
        <f t="shared" si="1"/>
        <v>Sun</v>
      </c>
      <c r="D56" s="113">
        <v>0.52083333333333337</v>
      </c>
      <c r="E56" s="116">
        <f>IF(D56="","",D56+'2019 Tad Teams'!$B$44)</f>
        <v>0.58333333333333337</v>
      </c>
      <c r="F56" s="104" t="s">
        <v>117</v>
      </c>
      <c r="G56" s="117" t="str">
        <f>IF(F56="","",VLOOKUP(F56,'2019 Tad Teams'!$B$10:$C$16,2,FALSE))</f>
        <v>Angels</v>
      </c>
      <c r="H56" s="104" t="s">
        <v>8</v>
      </c>
    </row>
    <row r="57" spans="2:8" x14ac:dyDescent="0.25">
      <c r="B57" s="114">
        <v>43585</v>
      </c>
      <c r="C57" s="115" t="str">
        <f t="shared" si="1"/>
        <v>Tue</v>
      </c>
      <c r="D57" s="113">
        <v>0.70833333333333337</v>
      </c>
      <c r="E57" s="116">
        <f>IF(D57="","",D57+'2019 Tad Teams'!$B$44)</f>
        <v>0.77083333333333337</v>
      </c>
      <c r="F57" s="104" t="s">
        <v>117</v>
      </c>
      <c r="G57" s="117" t="str">
        <f>IF(F57="","",VLOOKUP(F57,'2019 Tad Teams'!$B$10:$C$16,2,FALSE))</f>
        <v>Angels</v>
      </c>
      <c r="H57" s="104" t="s">
        <v>6</v>
      </c>
    </row>
    <row r="58" spans="2:8" x14ac:dyDescent="0.25">
      <c r="B58" s="114">
        <v>43585</v>
      </c>
      <c r="C58" s="115" t="str">
        <f t="shared" si="1"/>
        <v>Tue</v>
      </c>
      <c r="D58" s="113">
        <v>0.70833333333333337</v>
      </c>
      <c r="E58" s="116">
        <f>IF(D58="","",D58+'2019 Tad Teams'!$B$44)</f>
        <v>0.77083333333333337</v>
      </c>
      <c r="F58" s="104" t="s">
        <v>111</v>
      </c>
      <c r="G58" s="117" t="str">
        <f>IF(F58="","",VLOOKUP(F58,'2019 Tad Teams'!$B$10:$C$16,2,FALSE))</f>
        <v>Royals</v>
      </c>
      <c r="H58" s="104" t="s">
        <v>8</v>
      </c>
    </row>
    <row r="59" spans="2:8" x14ac:dyDescent="0.25">
      <c r="B59" s="114">
        <v>43585</v>
      </c>
      <c r="C59" s="115" t="str">
        <f t="shared" si="1"/>
        <v>Tue</v>
      </c>
      <c r="D59" s="113">
        <v>0.70833333333333337</v>
      </c>
      <c r="E59" s="116">
        <f>IF(D59="","",D59+'2019 Tad Teams'!$B$44)</f>
        <v>0.77083333333333337</v>
      </c>
      <c r="F59" s="104" t="s">
        <v>118</v>
      </c>
      <c r="G59" s="117" t="str">
        <f>IF(F59="","",VLOOKUP(F59,'2019 Tad Teams'!$B$10:$C$16,2,FALSE))</f>
        <v>Rays</v>
      </c>
      <c r="H59" s="104" t="s">
        <v>52</v>
      </c>
    </row>
    <row r="60" spans="2:8" x14ac:dyDescent="0.25">
      <c r="B60" s="114">
        <v>43585</v>
      </c>
      <c r="C60" s="115" t="str">
        <f t="shared" si="1"/>
        <v>Tue</v>
      </c>
      <c r="D60" s="113">
        <v>0.77083333333333337</v>
      </c>
      <c r="E60" s="116">
        <f>IF(D60="","",D60+'2019 Tad Teams'!$B$44)</f>
        <v>0.83333333333333337</v>
      </c>
      <c r="F60" s="104" t="s">
        <v>122</v>
      </c>
      <c r="G60" s="117" t="str">
        <f>IF(F60="","",VLOOKUP(F60,'2019 Tad Teams'!$B$10:$C$16,2,FALSE))</f>
        <v>Yankees</v>
      </c>
      <c r="H60" s="104" t="s">
        <v>123</v>
      </c>
    </row>
    <row r="61" spans="2:8" x14ac:dyDescent="0.25">
      <c r="B61" s="114">
        <v>43585</v>
      </c>
      <c r="C61" s="115" t="str">
        <f t="shared" si="1"/>
        <v>Tue</v>
      </c>
      <c r="D61" s="113">
        <v>0.77083333333333337</v>
      </c>
      <c r="E61" s="116">
        <f>IF(D61="","",D61+'2019 Tad Teams'!$B$44)</f>
        <v>0.83333333333333337</v>
      </c>
      <c r="F61" s="104" t="s">
        <v>121</v>
      </c>
      <c r="G61" s="117" t="str">
        <f>IF(F61="","",VLOOKUP(F61,'2019 Tad Teams'!$B$10:$C$16,2,FALSE))</f>
        <v>Mariners</v>
      </c>
      <c r="H61" s="104" t="s">
        <v>124</v>
      </c>
    </row>
    <row r="62" spans="2:8" x14ac:dyDescent="0.25">
      <c r="B62" s="114">
        <v>43585</v>
      </c>
      <c r="C62" s="115" t="str">
        <f t="shared" si="1"/>
        <v>Tue</v>
      </c>
      <c r="D62" s="113">
        <v>0.77083333333333337</v>
      </c>
      <c r="E62" s="116">
        <f>IF(D62="","",D62+'2019 Tad Teams'!$B$44)</f>
        <v>0.83333333333333337</v>
      </c>
      <c r="F62" s="104" t="s">
        <v>120</v>
      </c>
      <c r="G62" s="117" t="str">
        <f>IF(F62="","",VLOOKUP(F62,'2019 Tad Teams'!$B$10:$C$16,2,FALSE))</f>
        <v>BlueJays</v>
      </c>
      <c r="H62" s="104" t="s">
        <v>125</v>
      </c>
    </row>
    <row r="63" spans="2:8" x14ac:dyDescent="0.25">
      <c r="B63" s="114">
        <v>43585</v>
      </c>
      <c r="C63" s="115" t="str">
        <f t="shared" si="1"/>
        <v>Tue</v>
      </c>
      <c r="D63" s="113">
        <v>0.77083333333333337</v>
      </c>
      <c r="E63" s="116">
        <f>IF(D63="","",D63+'2019 Tad Teams'!$B$44)</f>
        <v>0.83333333333333337</v>
      </c>
      <c r="F63" s="104" t="s">
        <v>119</v>
      </c>
      <c r="G63" s="117" t="str">
        <f>IF(F63="","",VLOOKUP(F63,'2019 Tad Teams'!$B$10:$C$16,2,FALSE))</f>
        <v>RedSox</v>
      </c>
      <c r="H63" s="104" t="s">
        <v>126</v>
      </c>
    </row>
    <row r="64" spans="2:8" x14ac:dyDescent="0.25">
      <c r="B64" s="114">
        <v>43588</v>
      </c>
      <c r="C64" s="115" t="str">
        <f t="shared" si="1"/>
        <v>Fri</v>
      </c>
      <c r="D64" s="113">
        <v>0.77083333333333337</v>
      </c>
      <c r="E64" s="116">
        <f>IF(D64="","",D64+'2019 Tad Teams'!$B$44)</f>
        <v>0.83333333333333337</v>
      </c>
      <c r="F64" s="104" t="s">
        <v>118</v>
      </c>
      <c r="G64" s="117" t="str">
        <f>IF(F64="","",VLOOKUP(F64,'2019 Tad Teams'!$B$10:$C$16,2,FALSE))</f>
        <v>Rays</v>
      </c>
      <c r="H64" s="104" t="s">
        <v>8</v>
      </c>
    </row>
    <row r="65" spans="2:8" x14ac:dyDescent="0.25">
      <c r="B65" s="114">
        <v>43590</v>
      </c>
      <c r="C65" s="115" t="str">
        <f t="shared" si="1"/>
        <v>Sun</v>
      </c>
      <c r="D65" s="113">
        <v>0.52083333333333337</v>
      </c>
      <c r="E65" s="116">
        <f>IF(D65="","",D65+'2019 Tad Teams'!$B$44)</f>
        <v>0.58333333333333337</v>
      </c>
      <c r="F65" s="104" t="s">
        <v>119</v>
      </c>
      <c r="G65" s="117" t="str">
        <f>IF(F65="","",VLOOKUP(F65,'2019 Tad Teams'!$B$10:$C$16,2,FALSE))</f>
        <v>RedSox</v>
      </c>
      <c r="H65" s="104" t="s">
        <v>8</v>
      </c>
    </row>
    <row r="66" spans="2:8" x14ac:dyDescent="0.25">
      <c r="B66" s="114">
        <v>43592</v>
      </c>
      <c r="C66" s="115" t="str">
        <f t="shared" si="1"/>
        <v>Tue</v>
      </c>
      <c r="D66" s="113">
        <v>0.70833333333333337</v>
      </c>
      <c r="E66" s="116">
        <f>IF(D66="","",D66+'2019 Tad Teams'!$B$44)</f>
        <v>0.77083333333333337</v>
      </c>
      <c r="F66" s="104" t="s">
        <v>122</v>
      </c>
      <c r="G66" s="117" t="str">
        <f>IF(F66="","",VLOOKUP(F66,'2019 Tad Teams'!$B$10:$C$16,2,FALSE))</f>
        <v>Yankees</v>
      </c>
      <c r="H66" s="104" t="s">
        <v>6</v>
      </c>
    </row>
    <row r="67" spans="2:8" x14ac:dyDescent="0.25">
      <c r="B67" s="114">
        <v>43592</v>
      </c>
      <c r="C67" s="115" t="str">
        <f t="shared" si="1"/>
        <v>Tue</v>
      </c>
      <c r="D67" s="113">
        <v>0.70833333333333337</v>
      </c>
      <c r="E67" s="116">
        <f>IF(D67="","",D67+'2019 Tad Teams'!$B$44)</f>
        <v>0.77083333333333337</v>
      </c>
      <c r="F67" s="104" t="s">
        <v>121</v>
      </c>
      <c r="G67" s="117" t="str">
        <f>IF(F67="","",VLOOKUP(F67,'2019 Tad Teams'!$B$10:$C$16,2,FALSE))</f>
        <v>Mariners</v>
      </c>
      <c r="H67" s="104" t="s">
        <v>8</v>
      </c>
    </row>
    <row r="68" spans="2:8" x14ac:dyDescent="0.25">
      <c r="B68" s="114">
        <v>43592</v>
      </c>
      <c r="C68" s="115" t="str">
        <f t="shared" si="1"/>
        <v>Tue</v>
      </c>
      <c r="D68" s="113">
        <v>0.70833333333333337</v>
      </c>
      <c r="E68" s="116">
        <f>IF(D68="","",D68+'2019 Tad Teams'!$B$44)</f>
        <v>0.77083333333333337</v>
      </c>
      <c r="F68" s="104" t="s">
        <v>111</v>
      </c>
      <c r="G68" s="117" t="str">
        <f>IF(F68="","",VLOOKUP(F68,'2019 Tad Teams'!$B$10:$C$16,2,FALSE))</f>
        <v>Royals</v>
      </c>
      <c r="H68" s="104" t="s">
        <v>52</v>
      </c>
    </row>
    <row r="69" spans="2:8" x14ac:dyDescent="0.25">
      <c r="B69" s="114">
        <v>43592</v>
      </c>
      <c r="C69" s="115" t="str">
        <f t="shared" si="1"/>
        <v>Tue</v>
      </c>
      <c r="D69" s="113">
        <v>0.77083333333333337</v>
      </c>
      <c r="E69" s="116">
        <f>IF(D69="","",D69+'2019 Tad Teams'!$B$44)</f>
        <v>0.83333333333333337</v>
      </c>
      <c r="F69" s="104" t="s">
        <v>120</v>
      </c>
      <c r="G69" s="117" t="str">
        <f>IF(F69="","",VLOOKUP(F69,'2019 Tad Teams'!$B$10:$C$16,2,FALSE))</f>
        <v>BlueJays</v>
      </c>
      <c r="H69" s="104" t="s">
        <v>123</v>
      </c>
    </row>
    <row r="70" spans="2:8" x14ac:dyDescent="0.25">
      <c r="B70" s="114">
        <v>43592</v>
      </c>
      <c r="C70" s="115" t="str">
        <f t="shared" ref="C70:C114" si="2">IF(B70="","",TEXT(B70,"ddd"))</f>
        <v>Tue</v>
      </c>
      <c r="D70" s="113">
        <v>0.77083333333333337</v>
      </c>
      <c r="E70" s="116">
        <f>IF(D70="","",D70+'2019 Tad Teams'!$B$44)</f>
        <v>0.83333333333333337</v>
      </c>
      <c r="F70" s="104" t="s">
        <v>119</v>
      </c>
      <c r="G70" s="117" t="str">
        <f>IF(F70="","",VLOOKUP(F70,'2019 Tad Teams'!$B$10:$C$16,2,FALSE))</f>
        <v>RedSox</v>
      </c>
      <c r="H70" s="104" t="s">
        <v>124</v>
      </c>
    </row>
    <row r="71" spans="2:8" x14ac:dyDescent="0.25">
      <c r="B71" s="114">
        <v>43592</v>
      </c>
      <c r="C71" s="115" t="str">
        <f t="shared" si="2"/>
        <v>Tue</v>
      </c>
      <c r="D71" s="113">
        <v>0.77083333333333337</v>
      </c>
      <c r="E71" s="116">
        <f>IF(D71="","",D71+'2019 Tad Teams'!$B$44)</f>
        <v>0.83333333333333337</v>
      </c>
      <c r="F71" s="104" t="s">
        <v>118</v>
      </c>
      <c r="G71" s="117" t="str">
        <f>IF(F71="","",VLOOKUP(F71,'2019 Tad Teams'!$B$10:$C$16,2,FALSE))</f>
        <v>Rays</v>
      </c>
      <c r="H71" s="104" t="s">
        <v>125</v>
      </c>
    </row>
    <row r="72" spans="2:8" x14ac:dyDescent="0.25">
      <c r="B72" s="114">
        <v>43592</v>
      </c>
      <c r="C72" s="115" t="str">
        <f t="shared" si="2"/>
        <v>Tue</v>
      </c>
      <c r="D72" s="113">
        <v>0.77083333333333337</v>
      </c>
      <c r="E72" s="116">
        <f>IF(D72="","",D72+'2019 Tad Teams'!$B$44)</f>
        <v>0.83333333333333337</v>
      </c>
      <c r="F72" s="104" t="s">
        <v>117</v>
      </c>
      <c r="G72" s="117" t="str">
        <f>IF(F72="","",VLOOKUP(F72,'2019 Tad Teams'!$B$10:$C$16,2,FALSE))</f>
        <v>Angels</v>
      </c>
      <c r="H72" s="104" t="s">
        <v>126</v>
      </c>
    </row>
    <row r="73" spans="2:8" x14ac:dyDescent="0.25">
      <c r="B73" s="114">
        <v>43595</v>
      </c>
      <c r="C73" s="115" t="str">
        <f t="shared" si="2"/>
        <v>Fri</v>
      </c>
      <c r="D73" s="113">
        <v>0.77083333333333337</v>
      </c>
      <c r="E73" s="116">
        <f>IF(D73="","",D73+'2019 Tad Teams'!$B$44)</f>
        <v>0.83333333333333337</v>
      </c>
      <c r="F73" s="104" t="s">
        <v>120</v>
      </c>
      <c r="G73" s="117" t="str">
        <f>IF(F73="","",VLOOKUP(F73,'2019 Tad Teams'!$B$10:$C$16,2,FALSE))</f>
        <v>BlueJays</v>
      </c>
      <c r="H73" s="104" t="s">
        <v>8</v>
      </c>
    </row>
    <row r="74" spans="2:8" x14ac:dyDescent="0.25">
      <c r="B74" s="114">
        <v>43597</v>
      </c>
      <c r="C74" s="115" t="str">
        <f t="shared" si="2"/>
        <v>Sun</v>
      </c>
      <c r="D74" s="113">
        <v>0.52083333333333337</v>
      </c>
      <c r="E74" s="116">
        <f>IF(D74="","",D74+'2019 Tad Teams'!$B$44)</f>
        <v>0.58333333333333337</v>
      </c>
      <c r="F74" s="104" t="s">
        <v>121</v>
      </c>
      <c r="G74" s="117" t="str">
        <f>IF(F74="","",VLOOKUP(F74,'2019 Tad Teams'!$B$10:$C$16,2,FALSE))</f>
        <v>Mariners</v>
      </c>
      <c r="H74" s="104" t="s">
        <v>8</v>
      </c>
    </row>
    <row r="75" spans="2:8" x14ac:dyDescent="0.25">
      <c r="B75" s="114">
        <v>43599</v>
      </c>
      <c r="C75" s="115" t="str">
        <f t="shared" si="2"/>
        <v>Tue</v>
      </c>
      <c r="D75" s="113">
        <v>0.70833333333333337</v>
      </c>
      <c r="E75" s="116">
        <f>IF(D75="","",D75+'2019 Tad Teams'!$B$44)</f>
        <v>0.77083333333333337</v>
      </c>
      <c r="F75" s="104" t="s">
        <v>120</v>
      </c>
      <c r="G75" s="117" t="str">
        <f>IF(F75="","",VLOOKUP(F75,'2019 Tad Teams'!$B$10:$C$16,2,FALSE))</f>
        <v>BlueJays</v>
      </c>
      <c r="H75" s="104" t="s">
        <v>6</v>
      </c>
    </row>
    <row r="76" spans="2:8" x14ac:dyDescent="0.25">
      <c r="B76" s="114">
        <v>43599</v>
      </c>
      <c r="C76" s="115" t="str">
        <f t="shared" si="2"/>
        <v>Tue</v>
      </c>
      <c r="D76" s="113">
        <v>0.70833333333333337</v>
      </c>
      <c r="E76" s="116">
        <f>IF(D76="","",D76+'2019 Tad Teams'!$B$44)</f>
        <v>0.77083333333333337</v>
      </c>
      <c r="F76" s="104" t="s">
        <v>121</v>
      </c>
      <c r="G76" s="117" t="str">
        <f>IF(F76="","",VLOOKUP(F76,'2019 Tad Teams'!$B$10:$C$16,2,FALSE))</f>
        <v>Mariners</v>
      </c>
      <c r="H76" s="104" t="s">
        <v>8</v>
      </c>
    </row>
    <row r="77" spans="2:8" x14ac:dyDescent="0.25">
      <c r="B77" s="114">
        <v>43599</v>
      </c>
      <c r="C77" s="115" t="str">
        <f t="shared" si="2"/>
        <v>Tue</v>
      </c>
      <c r="D77" s="113">
        <v>0.70833333333333337</v>
      </c>
      <c r="E77" s="116">
        <f>IF(D77="","",D77+'2019 Tad Teams'!$B$44)</f>
        <v>0.77083333333333337</v>
      </c>
      <c r="F77" s="104" t="s">
        <v>119</v>
      </c>
      <c r="G77" s="117" t="str">
        <f>IF(F77="","",VLOOKUP(F77,'2019 Tad Teams'!$B$10:$C$16,2,FALSE))</f>
        <v>RedSox</v>
      </c>
      <c r="H77" s="104" t="s">
        <v>52</v>
      </c>
    </row>
    <row r="78" spans="2:8" x14ac:dyDescent="0.25">
      <c r="B78" s="114">
        <v>43599</v>
      </c>
      <c r="C78" s="115" t="str">
        <f t="shared" si="2"/>
        <v>Tue</v>
      </c>
      <c r="D78" s="113">
        <v>0.77083333333333337</v>
      </c>
      <c r="E78" s="116">
        <f>IF(D78="","",D78+'2019 Tad Teams'!$B$44)</f>
        <v>0.83333333333333337</v>
      </c>
      <c r="F78" s="104" t="s">
        <v>122</v>
      </c>
      <c r="G78" s="117" t="str">
        <f>IF(F78="","",VLOOKUP(F78,'2019 Tad Teams'!$B$10:$C$16,2,FALSE))</f>
        <v>Yankees</v>
      </c>
      <c r="H78" s="104" t="s">
        <v>123</v>
      </c>
    </row>
    <row r="79" spans="2:8" x14ac:dyDescent="0.25">
      <c r="B79" s="114">
        <v>43599</v>
      </c>
      <c r="C79" s="115" t="str">
        <f t="shared" si="2"/>
        <v>Tue</v>
      </c>
      <c r="D79" s="113">
        <v>0.77083333333333337</v>
      </c>
      <c r="E79" s="116">
        <f>IF(D79="","",D79+'2019 Tad Teams'!$B$44)</f>
        <v>0.83333333333333337</v>
      </c>
      <c r="F79" s="104" t="s">
        <v>111</v>
      </c>
      <c r="G79" s="117" t="str">
        <f>IF(F79="","",VLOOKUP(F79,'2019 Tad Teams'!$B$10:$C$16,2,FALSE))</f>
        <v>Royals</v>
      </c>
      <c r="H79" s="104" t="s">
        <v>124</v>
      </c>
    </row>
    <row r="80" spans="2:8" x14ac:dyDescent="0.25">
      <c r="B80" s="114">
        <v>43599</v>
      </c>
      <c r="C80" s="115" t="str">
        <f t="shared" si="2"/>
        <v>Tue</v>
      </c>
      <c r="D80" s="113">
        <v>0.77083333333333337</v>
      </c>
      <c r="E80" s="116">
        <f>IF(D80="","",D80+'2019 Tad Teams'!$B$44)</f>
        <v>0.83333333333333337</v>
      </c>
      <c r="F80" s="104" t="s">
        <v>117</v>
      </c>
      <c r="G80" s="117" t="str">
        <f>IF(F80="","",VLOOKUP(F80,'2019 Tad Teams'!$B$10:$C$16,2,FALSE))</f>
        <v>Angels</v>
      </c>
      <c r="H80" s="104" t="s">
        <v>125</v>
      </c>
    </row>
    <row r="81" spans="2:8" x14ac:dyDescent="0.25">
      <c r="B81" s="114">
        <v>43599</v>
      </c>
      <c r="C81" s="115" t="str">
        <f t="shared" si="2"/>
        <v>Tue</v>
      </c>
      <c r="D81" s="113">
        <v>0.77083333333333337</v>
      </c>
      <c r="E81" s="116">
        <f>IF(D81="","",D81+'2019 Tad Teams'!$B$44)</f>
        <v>0.83333333333333337</v>
      </c>
      <c r="F81" s="104" t="s">
        <v>118</v>
      </c>
      <c r="G81" s="117" t="str">
        <f>IF(F81="","",VLOOKUP(F81,'2019 Tad Teams'!$B$10:$C$16,2,FALSE))</f>
        <v>Rays</v>
      </c>
      <c r="H81" s="104" t="s">
        <v>126</v>
      </c>
    </row>
    <row r="82" spans="2:8" x14ac:dyDescent="0.25">
      <c r="B82" s="114">
        <v>43602</v>
      </c>
      <c r="C82" s="115" t="str">
        <f t="shared" si="2"/>
        <v>Fri</v>
      </c>
      <c r="D82" s="113">
        <v>0.72916666666666663</v>
      </c>
      <c r="E82" s="116">
        <f>IF(D82="","",D82+'2019 Tad Teams'!$B$44)</f>
        <v>0.79166666666666663</v>
      </c>
      <c r="F82" s="104" t="s">
        <v>121</v>
      </c>
      <c r="G82" s="117" t="str">
        <f>IF(F82="","",VLOOKUP(F82,'2019 Tad Teams'!$B$10:$C$16,2,FALSE))</f>
        <v>Mariners</v>
      </c>
      <c r="H82" s="104" t="s">
        <v>9</v>
      </c>
    </row>
    <row r="83" spans="2:8" x14ac:dyDescent="0.25">
      <c r="B83" s="114">
        <v>43606</v>
      </c>
      <c r="C83" s="115" t="str">
        <f t="shared" si="2"/>
        <v>Tue</v>
      </c>
      <c r="D83" s="113">
        <v>0.70833333333333337</v>
      </c>
      <c r="E83" s="116">
        <f>IF(D83="","",D83+'2019 Tad Teams'!$B$44)</f>
        <v>0.77083333333333337</v>
      </c>
      <c r="F83" s="104" t="s">
        <v>121</v>
      </c>
      <c r="G83" s="117" t="str">
        <f>IF(F83="","",VLOOKUP(F83,'2019 Tad Teams'!$B$10:$C$16,2,FALSE))</f>
        <v>Mariners</v>
      </c>
      <c r="H83" s="104" t="s">
        <v>6</v>
      </c>
    </row>
    <row r="84" spans="2:8" x14ac:dyDescent="0.25">
      <c r="B84" s="114">
        <v>43606</v>
      </c>
      <c r="C84" s="115" t="str">
        <f t="shared" si="2"/>
        <v>Tue</v>
      </c>
      <c r="D84" s="113">
        <v>0.70833333333333337</v>
      </c>
      <c r="E84" s="116">
        <f>IF(D84="","",D84+'2019 Tad Teams'!$B$44)</f>
        <v>0.77083333333333337</v>
      </c>
      <c r="F84" s="104" t="s">
        <v>122</v>
      </c>
      <c r="G84" s="117" t="str">
        <f>IF(F84="","",VLOOKUP(F84,'2019 Tad Teams'!$B$10:$C$16,2,FALSE))</f>
        <v>Yankees</v>
      </c>
      <c r="H84" s="104" t="s">
        <v>8</v>
      </c>
    </row>
    <row r="85" spans="2:8" x14ac:dyDescent="0.25">
      <c r="B85" s="114">
        <v>43606</v>
      </c>
      <c r="C85" s="115" t="str">
        <f t="shared" si="2"/>
        <v>Tue</v>
      </c>
      <c r="D85" s="113">
        <v>0.70833333333333337</v>
      </c>
      <c r="E85" s="116">
        <f>IF(D85="","",D85+'2019 Tad Teams'!$B$44)</f>
        <v>0.77083333333333337</v>
      </c>
      <c r="F85" s="104" t="s">
        <v>120</v>
      </c>
      <c r="G85" s="117" t="str">
        <f>IF(F85="","",VLOOKUP(F85,'2019 Tad Teams'!$B$10:$C$16,2,FALSE))</f>
        <v>BlueJays</v>
      </c>
      <c r="H85" s="104" t="s">
        <v>52</v>
      </c>
    </row>
    <row r="86" spans="2:8" x14ac:dyDescent="0.25">
      <c r="B86" s="114">
        <v>43606</v>
      </c>
      <c r="C86" s="115" t="str">
        <f t="shared" si="2"/>
        <v>Tue</v>
      </c>
      <c r="D86" s="113">
        <v>0.77083333333333337</v>
      </c>
      <c r="E86" s="116">
        <f>IF(D86="","",D86+'2019 Tad Teams'!$B$44)</f>
        <v>0.83333333333333337</v>
      </c>
      <c r="F86" s="104" t="s">
        <v>111</v>
      </c>
      <c r="G86" s="117" t="str">
        <f>IF(F86="","",VLOOKUP(F86,'2019 Tad Teams'!$B$10:$C$16,2,FALSE))</f>
        <v>Royals</v>
      </c>
      <c r="H86" s="104" t="s">
        <v>123</v>
      </c>
    </row>
    <row r="87" spans="2:8" x14ac:dyDescent="0.25">
      <c r="B87" s="114">
        <v>43606</v>
      </c>
      <c r="C87" s="115" t="str">
        <f t="shared" si="2"/>
        <v>Tue</v>
      </c>
      <c r="D87" s="113">
        <v>0.77083333333333337</v>
      </c>
      <c r="E87" s="116">
        <f>IF(D87="","",D87+'2019 Tad Teams'!$B$44)</f>
        <v>0.83333333333333337</v>
      </c>
      <c r="F87" s="104" t="s">
        <v>117</v>
      </c>
      <c r="G87" s="117" t="str">
        <f>IF(F87="","",VLOOKUP(F87,'2019 Tad Teams'!$B$10:$C$16,2,FALSE))</f>
        <v>Angels</v>
      </c>
      <c r="H87" s="104" t="s">
        <v>124</v>
      </c>
    </row>
    <row r="88" spans="2:8" x14ac:dyDescent="0.25">
      <c r="B88" s="114">
        <v>43606</v>
      </c>
      <c r="C88" s="115" t="str">
        <f t="shared" si="2"/>
        <v>Tue</v>
      </c>
      <c r="D88" s="113">
        <v>0.77083333333333337</v>
      </c>
      <c r="E88" s="116">
        <f>IF(D88="","",D88+'2019 Tad Teams'!$B$44)</f>
        <v>0.83333333333333337</v>
      </c>
      <c r="F88" s="104" t="s">
        <v>118</v>
      </c>
      <c r="G88" s="117" t="str">
        <f>IF(F88="","",VLOOKUP(F88,'2019 Tad Teams'!$B$10:$C$16,2,FALSE))</f>
        <v>Rays</v>
      </c>
      <c r="H88" s="104" t="s">
        <v>125</v>
      </c>
    </row>
    <row r="89" spans="2:8" x14ac:dyDescent="0.25">
      <c r="B89" s="114">
        <v>43606</v>
      </c>
      <c r="C89" s="115" t="str">
        <f t="shared" si="2"/>
        <v>Tue</v>
      </c>
      <c r="D89" s="113">
        <v>0.77083333333333337</v>
      </c>
      <c r="E89" s="116">
        <f>IF(D89="","",D89+'2019 Tad Teams'!$B$44)</f>
        <v>0.83333333333333337</v>
      </c>
      <c r="F89" s="104" t="s">
        <v>119</v>
      </c>
      <c r="G89" s="117" t="str">
        <f>IF(F89="","",VLOOKUP(F89,'2019 Tad Teams'!$B$10:$C$16,2,FALSE))</f>
        <v>RedSox</v>
      </c>
      <c r="H89" s="104" t="s">
        <v>126</v>
      </c>
    </row>
    <row r="90" spans="2:8" x14ac:dyDescent="0.25">
      <c r="B90" s="114">
        <v>43609</v>
      </c>
      <c r="C90" s="115" t="str">
        <f t="shared" si="2"/>
        <v>Fri</v>
      </c>
      <c r="D90" s="113">
        <v>0.77083333333333337</v>
      </c>
      <c r="E90" s="116">
        <f>IF(D90="","",D90+'2019 Tad Teams'!$B$44)</f>
        <v>0.83333333333333337</v>
      </c>
      <c r="F90" s="104" t="s">
        <v>122</v>
      </c>
      <c r="G90" s="117" t="str">
        <f>IF(F90="","",VLOOKUP(F90,'2019 Tad Teams'!$B$10:$C$16,2,FALSE))</f>
        <v>Yankees</v>
      </c>
      <c r="H90" s="104" t="s">
        <v>8</v>
      </c>
    </row>
    <row r="91" spans="2:8" x14ac:dyDescent="0.25">
      <c r="B91" s="114">
        <v>43611</v>
      </c>
      <c r="C91" s="115" t="str">
        <f t="shared" si="2"/>
        <v>Sun</v>
      </c>
      <c r="D91" s="113">
        <v>0.52083333333333337</v>
      </c>
      <c r="E91" s="116">
        <f>IF(D91="","",D91+'2019 Tad Teams'!$B$44)</f>
        <v>0.58333333333333337</v>
      </c>
      <c r="F91" s="104" t="s">
        <v>111</v>
      </c>
      <c r="G91" s="117" t="str">
        <f>IF(F91="","",VLOOKUP(F91,'2019 Tad Teams'!$B$10:$C$16,2,FALSE))</f>
        <v>Royals</v>
      </c>
      <c r="H91" s="104" t="s">
        <v>8</v>
      </c>
    </row>
    <row r="92" spans="2:8" x14ac:dyDescent="0.25">
      <c r="B92" s="114">
        <v>43613</v>
      </c>
      <c r="C92" s="115" t="str">
        <f t="shared" si="2"/>
        <v>Tue</v>
      </c>
      <c r="D92" s="113">
        <v>0.70833333333333337</v>
      </c>
      <c r="E92" s="116">
        <f>IF(D92="","",D92+'2019 Tad Teams'!$B$44)</f>
        <v>0.77083333333333337</v>
      </c>
      <c r="F92" s="104" t="s">
        <v>119</v>
      </c>
      <c r="G92" s="117" t="str">
        <f>IF(F92="","",VLOOKUP(F92,'2019 Tad Teams'!$B$10:$C$16,2,FALSE))</f>
        <v>RedSox</v>
      </c>
      <c r="H92" s="104" t="s">
        <v>8</v>
      </c>
    </row>
    <row r="93" spans="2:8" x14ac:dyDescent="0.25">
      <c r="B93" s="114">
        <v>43613</v>
      </c>
      <c r="C93" s="115" t="str">
        <f t="shared" si="2"/>
        <v>Tue</v>
      </c>
      <c r="D93" s="113">
        <v>0.77083333333333337</v>
      </c>
      <c r="E93" s="116">
        <f>IF(D93="","",D93+'2019 Tad Teams'!$B$44)</f>
        <v>0.83333333333333337</v>
      </c>
      <c r="F93" s="104" t="s">
        <v>120</v>
      </c>
      <c r="G93" s="117" t="str">
        <f>IF(F93="","",VLOOKUP(F93,'2019 Tad Teams'!$B$10:$C$16,2,FALSE))</f>
        <v>BlueJays</v>
      </c>
      <c r="H93" s="104" t="s">
        <v>123</v>
      </c>
    </row>
    <row r="94" spans="2:8" x14ac:dyDescent="0.25">
      <c r="B94" s="114">
        <v>43613</v>
      </c>
      <c r="C94" s="115" t="str">
        <f t="shared" si="2"/>
        <v>Tue</v>
      </c>
      <c r="D94" s="113">
        <v>0.77083333333333337</v>
      </c>
      <c r="E94" s="116">
        <f>IF(D94="","",D94+'2019 Tad Teams'!$B$44)</f>
        <v>0.83333333333333337</v>
      </c>
      <c r="F94" s="104" t="s">
        <v>121</v>
      </c>
      <c r="G94" s="117" t="str">
        <f>IF(F94="","",VLOOKUP(F94,'2019 Tad Teams'!$B$10:$C$16,2,FALSE))</f>
        <v>Mariners</v>
      </c>
      <c r="H94" s="104" t="s">
        <v>124</v>
      </c>
    </row>
    <row r="95" spans="2:8" x14ac:dyDescent="0.25">
      <c r="B95" s="114">
        <v>43613</v>
      </c>
      <c r="C95" s="115" t="str">
        <f t="shared" si="2"/>
        <v>Tue</v>
      </c>
      <c r="D95" s="113">
        <v>0.77083333333333337</v>
      </c>
      <c r="E95" s="116">
        <f>IF(D95="","",D95+'2019 Tad Teams'!$B$44)</f>
        <v>0.83333333333333337</v>
      </c>
      <c r="F95" s="104" t="s">
        <v>122</v>
      </c>
      <c r="G95" s="117" t="str">
        <f>IF(F95="","",VLOOKUP(F95,'2019 Tad Teams'!$B$10:$C$16,2,FALSE))</f>
        <v>Yankees</v>
      </c>
      <c r="H95" s="104" t="s">
        <v>125</v>
      </c>
    </row>
    <row r="96" spans="2:8" x14ac:dyDescent="0.25">
      <c r="B96" s="114">
        <v>43613</v>
      </c>
      <c r="C96" s="115" t="str">
        <f t="shared" si="2"/>
        <v>Tue</v>
      </c>
      <c r="D96" s="113">
        <v>0.77083333333333337</v>
      </c>
      <c r="E96" s="116">
        <f>IF(D96="","",D96+'2019 Tad Teams'!$B$44)</f>
        <v>0.83333333333333337</v>
      </c>
      <c r="F96" s="104" t="s">
        <v>111</v>
      </c>
      <c r="G96" s="117" t="str">
        <f>IF(F96="","",VLOOKUP(F96,'2019 Tad Teams'!$B$10:$C$16,2,FALSE))</f>
        <v>Royals</v>
      </c>
      <c r="H96" s="104" t="s">
        <v>126</v>
      </c>
    </row>
    <row r="97" spans="2:8" x14ac:dyDescent="0.25">
      <c r="B97" s="114">
        <v>43616</v>
      </c>
      <c r="C97" s="115" t="str">
        <f t="shared" si="2"/>
        <v>Fri</v>
      </c>
      <c r="D97" s="113">
        <v>0.77083333333333337</v>
      </c>
      <c r="E97" s="116">
        <f>IF(D97="","",D97+'2019 Tad Teams'!$B$44)</f>
        <v>0.83333333333333337</v>
      </c>
      <c r="F97" s="104" t="s">
        <v>120</v>
      </c>
      <c r="G97" s="117" t="str">
        <f>IF(F97="","",VLOOKUP(F97,'2019 Tad Teams'!$B$10:$C$16,2,FALSE))</f>
        <v>BlueJays</v>
      </c>
      <c r="H97" s="104" t="s">
        <v>8</v>
      </c>
    </row>
    <row r="98" spans="2:8" x14ac:dyDescent="0.25">
      <c r="B98" s="114">
        <v>43618</v>
      </c>
      <c r="C98" s="115" t="str">
        <f t="shared" si="2"/>
        <v>Sun</v>
      </c>
      <c r="D98" s="113">
        <v>0.5</v>
      </c>
      <c r="E98" s="116">
        <f>IF(D98="","",D98+'2019 Tad Teams'!$B$44)</f>
        <v>0.5625</v>
      </c>
      <c r="F98" s="104" t="s">
        <v>118</v>
      </c>
      <c r="G98" s="117" t="str">
        <f>IF(F98="","",VLOOKUP(F98,'2019 Tad Teams'!$B$10:$C$16,2,FALSE))</f>
        <v>Rays</v>
      </c>
      <c r="H98" s="104" t="s">
        <v>9</v>
      </c>
    </row>
    <row r="99" spans="2:8" x14ac:dyDescent="0.25">
      <c r="B99" s="114">
        <v>43620</v>
      </c>
      <c r="C99" s="115" t="str">
        <f t="shared" si="2"/>
        <v>Tue</v>
      </c>
      <c r="D99" s="113">
        <v>0.70833333333333337</v>
      </c>
      <c r="E99" s="116">
        <f>IF(D99="","",D99+'2019 Tad Teams'!$B$44)</f>
        <v>0.77083333333333337</v>
      </c>
      <c r="F99" s="104" t="s">
        <v>120</v>
      </c>
      <c r="G99" s="117" t="str">
        <f>IF(F99="","",VLOOKUP(F99,'2019 Tad Teams'!$B$10:$C$16,2,FALSE))</f>
        <v>BlueJays</v>
      </c>
      <c r="H99" s="104" t="s">
        <v>8</v>
      </c>
    </row>
    <row r="100" spans="2:8" x14ac:dyDescent="0.25">
      <c r="B100" s="114">
        <v>43620</v>
      </c>
      <c r="C100" s="115" t="str">
        <f t="shared" si="2"/>
        <v>Tue</v>
      </c>
      <c r="D100" s="113">
        <v>0.77083333333333337</v>
      </c>
      <c r="E100" s="116">
        <f>IF(D100="","",D100+'2019 Tad Teams'!$B$44)</f>
        <v>0.83333333333333337</v>
      </c>
      <c r="F100" s="104" t="s">
        <v>121</v>
      </c>
      <c r="G100" s="117" t="str">
        <f>IF(F100="","",VLOOKUP(F100,'2019 Tad Teams'!$B$10:$C$16,2,FALSE))</f>
        <v>Mariners</v>
      </c>
      <c r="H100" s="104" t="s">
        <v>123</v>
      </c>
    </row>
    <row r="101" spans="2:8" x14ac:dyDescent="0.25">
      <c r="B101" s="114">
        <v>43620</v>
      </c>
      <c r="C101" s="115" t="str">
        <f t="shared" si="2"/>
        <v>Tue</v>
      </c>
      <c r="D101" s="113">
        <v>0.77083333333333337</v>
      </c>
      <c r="E101" s="116">
        <f>IF(D101="","",D101+'2019 Tad Teams'!$B$44)</f>
        <v>0.83333333333333337</v>
      </c>
      <c r="F101" s="104" t="s">
        <v>122</v>
      </c>
      <c r="G101" s="117" t="str">
        <f>IF(F101="","",VLOOKUP(F101,'2019 Tad Teams'!$B$10:$C$16,2,FALSE))</f>
        <v>Yankees</v>
      </c>
      <c r="H101" s="104" t="s">
        <v>124</v>
      </c>
    </row>
    <row r="102" spans="2:8" x14ac:dyDescent="0.25">
      <c r="B102" s="114">
        <v>43620</v>
      </c>
      <c r="C102" s="115" t="str">
        <f t="shared" si="2"/>
        <v>Tue</v>
      </c>
      <c r="D102" s="113">
        <v>0.77083333333333337</v>
      </c>
      <c r="E102" s="116">
        <f>IF(D102="","",D102+'2019 Tad Teams'!$B$44)</f>
        <v>0.83333333333333337</v>
      </c>
      <c r="F102" s="104" t="s">
        <v>111</v>
      </c>
      <c r="G102" s="117" t="str">
        <f>IF(F102="","",VLOOKUP(F102,'2019 Tad Teams'!$B$10:$C$16,2,FALSE))</f>
        <v>Royals</v>
      </c>
      <c r="H102" s="104" t="s">
        <v>125</v>
      </c>
    </row>
    <row r="103" spans="2:8" x14ac:dyDescent="0.25">
      <c r="B103" s="114">
        <v>43620</v>
      </c>
      <c r="C103" s="115" t="str">
        <f t="shared" si="2"/>
        <v>Tue</v>
      </c>
      <c r="D103" s="113">
        <v>0.77083333333333337</v>
      </c>
      <c r="E103" s="116">
        <f>IF(D103="","",D103+'2019 Tad Teams'!$B$44)</f>
        <v>0.83333333333333337</v>
      </c>
      <c r="F103" s="104" t="s">
        <v>117</v>
      </c>
      <c r="G103" s="117" t="str">
        <f>IF(F103="","",VLOOKUP(F103,'2019 Tad Teams'!$B$10:$C$16,2,FALSE))</f>
        <v>Angels</v>
      </c>
      <c r="H103" s="104" t="s">
        <v>126</v>
      </c>
    </row>
    <row r="104" spans="2:8" x14ac:dyDescent="0.25">
      <c r="B104" s="114">
        <v>43623</v>
      </c>
      <c r="C104" s="115" t="str">
        <f t="shared" si="2"/>
        <v>Fri</v>
      </c>
      <c r="D104" s="113">
        <v>0.77083333333333337</v>
      </c>
      <c r="E104" s="116">
        <f>IF(D104="","",D104+'2019 Tad Teams'!$B$44)</f>
        <v>0.83333333333333337</v>
      </c>
      <c r="F104" s="104" t="s">
        <v>117</v>
      </c>
      <c r="G104" s="117" t="str">
        <f>IF(F104="","",VLOOKUP(F104,'2019 Tad Teams'!$B$10:$C$16,2,FALSE))</f>
        <v>Angels</v>
      </c>
      <c r="H104" s="104" t="s">
        <v>8</v>
      </c>
    </row>
    <row r="105" spans="2:8" x14ac:dyDescent="0.25">
      <c r="B105" s="114">
        <v>43625</v>
      </c>
      <c r="C105" s="115" t="str">
        <f t="shared" si="2"/>
        <v>Sun</v>
      </c>
      <c r="D105" s="113">
        <v>0.52083333333333337</v>
      </c>
      <c r="E105" s="116">
        <f>IF(D105="","",D105+'2019 Tad Teams'!$B$44)</f>
        <v>0.58333333333333337</v>
      </c>
      <c r="F105" s="104" t="s">
        <v>119</v>
      </c>
      <c r="G105" s="117" t="str">
        <f>IF(F105="","",VLOOKUP(F105,'2019 Tad Teams'!$B$10:$C$16,2,FALSE))</f>
        <v>RedSox</v>
      </c>
      <c r="H105" s="104" t="s">
        <v>8</v>
      </c>
    </row>
    <row r="106" spans="2:8" x14ac:dyDescent="0.25">
      <c r="B106" s="114">
        <v>43627</v>
      </c>
      <c r="C106" s="115" t="str">
        <f t="shared" si="2"/>
        <v>Tue</v>
      </c>
      <c r="D106" s="113">
        <v>0.70833333333333337</v>
      </c>
      <c r="E106" s="116">
        <f>IF(D106="","",D106+'2019 Tad Teams'!$B$44)</f>
        <v>0.77083333333333337</v>
      </c>
      <c r="F106" s="104" t="s">
        <v>122</v>
      </c>
      <c r="G106" s="117" t="str">
        <f>IF(F106="","",VLOOKUP(F106,'2019 Tad Teams'!$B$10:$C$16,2,FALSE))</f>
        <v>Yankees</v>
      </c>
      <c r="H106" s="104" t="s">
        <v>6</v>
      </c>
    </row>
    <row r="107" spans="2:8" x14ac:dyDescent="0.25">
      <c r="B107" s="114">
        <v>43627</v>
      </c>
      <c r="C107" s="115" t="str">
        <f t="shared" si="2"/>
        <v>Tue</v>
      </c>
      <c r="D107" s="113">
        <v>0.70833333333333337</v>
      </c>
      <c r="E107" s="116">
        <f>IF(D107="","",D107+'2019 Tad Teams'!$B$44)</f>
        <v>0.77083333333333337</v>
      </c>
      <c r="F107" s="104" t="s">
        <v>111</v>
      </c>
      <c r="G107" s="117" t="str">
        <f>IF(F107="","",VLOOKUP(F107,'2019 Tad Teams'!$B$10:$C$16,2,FALSE))</f>
        <v>Royals</v>
      </c>
      <c r="H107" s="104" t="s">
        <v>8</v>
      </c>
    </row>
    <row r="108" spans="2:8" x14ac:dyDescent="0.25">
      <c r="B108" s="114">
        <v>43627</v>
      </c>
      <c r="C108" s="115" t="str">
        <f t="shared" si="2"/>
        <v>Tue</v>
      </c>
      <c r="D108" s="113">
        <v>0.70833333333333337</v>
      </c>
      <c r="E108" s="116">
        <f>IF(D108="","",D108+'2019 Tad Teams'!$B$44)</f>
        <v>0.77083333333333337</v>
      </c>
      <c r="F108" s="104" t="s">
        <v>121</v>
      </c>
      <c r="G108" s="117" t="str">
        <f>IF(F108="","",VLOOKUP(F108,'2019 Tad Teams'!$B$10:$C$16,2,FALSE))</f>
        <v>Mariners</v>
      </c>
      <c r="H108" s="104" t="s">
        <v>52</v>
      </c>
    </row>
    <row r="109" spans="2:8" x14ac:dyDescent="0.25">
      <c r="B109" s="114">
        <v>43627</v>
      </c>
      <c r="C109" s="115" t="str">
        <f t="shared" si="2"/>
        <v>Tue</v>
      </c>
      <c r="D109" s="113">
        <v>0.77083333333333337</v>
      </c>
      <c r="E109" s="116">
        <f>IF(D109="","",D109+'2019 Tad Teams'!$B$44)</f>
        <v>0.83333333333333337</v>
      </c>
      <c r="F109" s="104" t="s">
        <v>117</v>
      </c>
      <c r="G109" s="117" t="str">
        <f>IF(F109="","",VLOOKUP(F109,'2019 Tad Teams'!$B$10:$C$16,2,FALSE))</f>
        <v>Angels</v>
      </c>
      <c r="H109" s="104" t="s">
        <v>123</v>
      </c>
    </row>
    <row r="110" spans="2:8" x14ac:dyDescent="0.25">
      <c r="B110" s="114">
        <v>43627</v>
      </c>
      <c r="C110" s="115" t="str">
        <f t="shared" si="2"/>
        <v>Tue</v>
      </c>
      <c r="D110" s="113">
        <v>0.77083333333333337</v>
      </c>
      <c r="E110" s="116">
        <f>IF(D110="","",D110+'2019 Tad Teams'!$B$44)</f>
        <v>0.83333333333333337</v>
      </c>
      <c r="F110" s="104" t="s">
        <v>118</v>
      </c>
      <c r="G110" s="117" t="str">
        <f>IF(F110="","",VLOOKUP(F110,'2019 Tad Teams'!$B$10:$C$16,2,FALSE))</f>
        <v>Rays</v>
      </c>
      <c r="H110" s="104" t="s">
        <v>124</v>
      </c>
    </row>
    <row r="111" spans="2:8" x14ac:dyDescent="0.25">
      <c r="B111" s="114">
        <v>43627</v>
      </c>
      <c r="C111" s="115" t="str">
        <f t="shared" si="2"/>
        <v>Tue</v>
      </c>
      <c r="D111" s="113">
        <v>0.77083333333333337</v>
      </c>
      <c r="E111" s="116">
        <f>IF(D111="","",D111+'2019 Tad Teams'!$B$44)</f>
        <v>0.83333333333333337</v>
      </c>
      <c r="F111" s="104" t="s">
        <v>119</v>
      </c>
      <c r="G111" s="117" t="str">
        <f>IF(F111="","",VLOOKUP(F111,'2019 Tad Teams'!$B$10:$C$16,2,FALSE))</f>
        <v>RedSox</v>
      </c>
      <c r="H111" s="104" t="s">
        <v>125</v>
      </c>
    </row>
    <row r="112" spans="2:8" x14ac:dyDescent="0.25">
      <c r="B112" s="114">
        <v>43627</v>
      </c>
      <c r="C112" s="115" t="str">
        <f t="shared" si="2"/>
        <v>Tue</v>
      </c>
      <c r="D112" s="113">
        <v>0.77083333333333337</v>
      </c>
      <c r="E112" s="116">
        <f>IF(D112="","",D112+'2019 Tad Teams'!$B$44)</f>
        <v>0.83333333333333337</v>
      </c>
      <c r="F112" s="104" t="s">
        <v>120</v>
      </c>
      <c r="G112" s="117" t="str">
        <f>IF(F112="","",VLOOKUP(F112,'2019 Tad Teams'!$B$10:$C$16,2,FALSE))</f>
        <v>BlueJays</v>
      </c>
      <c r="H112" s="104" t="s">
        <v>126</v>
      </c>
    </row>
    <row r="113" spans="2:8" x14ac:dyDescent="0.25">
      <c r="B113" s="114">
        <v>43630</v>
      </c>
      <c r="C113" s="115" t="str">
        <f t="shared" si="2"/>
        <v>Fri</v>
      </c>
      <c r="D113" s="113">
        <v>0.77083333333333337</v>
      </c>
      <c r="E113" s="116">
        <f>IF(D113="","",D113+'2019 Tad Teams'!$B$44)</f>
        <v>0.83333333333333337</v>
      </c>
      <c r="F113" s="104" t="s">
        <v>118</v>
      </c>
      <c r="G113" s="117" t="str">
        <f>IF(F113="","",VLOOKUP(F113,'2019 Tad Teams'!$B$10:$C$16,2,FALSE))</f>
        <v>Rays</v>
      </c>
      <c r="H113" s="104" t="s">
        <v>8</v>
      </c>
    </row>
    <row r="114" spans="2:8" x14ac:dyDescent="0.25">
      <c r="B114" s="114">
        <v>43632</v>
      </c>
      <c r="C114" s="115" t="str">
        <f t="shared" si="2"/>
        <v>Sun</v>
      </c>
      <c r="D114" s="113">
        <v>0.52083333333333337</v>
      </c>
      <c r="E114" s="116">
        <f>IF(D114="","",D114+'2019 Tad Teams'!$B$44)</f>
        <v>0.58333333333333337</v>
      </c>
      <c r="F114" s="104" t="s">
        <v>119</v>
      </c>
      <c r="G114" s="117" t="str">
        <f>IF(F114="","",VLOOKUP(F114,'2019 Tad Teams'!$B$10:$C$16,2,FALSE))</f>
        <v>RedSox</v>
      </c>
      <c r="H114" s="104" t="s">
        <v>8</v>
      </c>
    </row>
  </sheetData>
  <autoFilter ref="B4:H114"/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'2019 Tad Teams'!$B$20:$B$31</xm:f>
          </x14:formula1>
          <xm:sqref>H8:H10 H14:H15 H18</xm:sqref>
        </x14:dataValidation>
        <x14:dataValidation type="list" allowBlank="1" showInputMessage="1" showErrorMessage="1">
          <x14:formula1>
            <xm:f>'2019 Tad Teams'!$B$20:$B$29</xm:f>
          </x14:formula1>
          <xm:sqref>H5:H7 H11:H13 H16:H17 H19:H114</xm:sqref>
        </x14:dataValidation>
        <x14:dataValidation type="list" allowBlank="1" showInputMessage="1" showErrorMessage="1">
          <x14:formula1>
            <xm:f>'2019 Tad Teams'!$B$10:$B$16</xm:f>
          </x14:formula1>
          <xm:sqref>F1:F1048576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U54"/>
  <sheetViews>
    <sheetView workbookViewId="0">
      <pane ySplit="4" topLeftCell="A19" activePane="bottomLeft" state="frozen"/>
      <selection pane="bottomLeft" activeCell="Q39" sqref="Q39"/>
    </sheetView>
  </sheetViews>
  <sheetFormatPr defaultRowHeight="15" x14ac:dyDescent="0.25"/>
  <cols>
    <col min="1" max="1" width="3" style="98" customWidth="1"/>
    <col min="2" max="2" width="12.28515625" style="98" customWidth="1"/>
    <col min="3" max="3" width="9.140625" style="98"/>
    <col min="4" max="4" width="14" style="98" customWidth="1"/>
    <col min="5" max="5" width="16.42578125" style="98" customWidth="1"/>
    <col min="6" max="6" width="13.42578125" style="109" hidden="1" customWidth="1"/>
    <col min="7" max="7" width="17.85546875" style="109" customWidth="1"/>
    <col min="8" max="8" width="13.5703125" style="109" hidden="1" customWidth="1"/>
    <col min="9" max="9" width="17" style="109" customWidth="1"/>
    <col min="10" max="10" width="20.7109375" style="98" customWidth="1"/>
    <col min="11" max="11" width="15.7109375" style="98" customWidth="1"/>
    <col min="12" max="12" width="11.5703125" style="98" customWidth="1"/>
    <col min="13" max="18" width="4.7109375" style="98" customWidth="1"/>
    <col min="19" max="19" width="4.28515625" style="98" customWidth="1"/>
    <col min="20" max="20" width="13.42578125" style="98" customWidth="1"/>
    <col min="21" max="22" width="11.5703125" style="98" customWidth="1"/>
    <col min="23" max="16384" width="9.140625" style="98"/>
  </cols>
  <sheetData>
    <row r="2" spans="1:21" ht="18.75" x14ac:dyDescent="0.3">
      <c r="B2" s="111" t="s">
        <v>132</v>
      </c>
      <c r="F2" s="98"/>
      <c r="G2" s="102" t="s">
        <v>33</v>
      </c>
      <c r="H2" s="103"/>
      <c r="I2" s="122"/>
      <c r="J2" s="112"/>
      <c r="M2" s="100" t="s">
        <v>111</v>
      </c>
      <c r="N2" s="100" t="s">
        <v>117</v>
      </c>
      <c r="O2" s="100" t="s">
        <v>118</v>
      </c>
      <c r="P2" s="100" t="s">
        <v>119</v>
      </c>
      <c r="Q2" s="100" t="s">
        <v>120</v>
      </c>
      <c r="R2" s="100" t="s">
        <v>121</v>
      </c>
      <c r="S2" s="100" t="s">
        <v>122</v>
      </c>
      <c r="T2" s="109" t="s">
        <v>14</v>
      </c>
      <c r="U2" s="105">
        <f>1/16</f>
        <v>6.25E-2</v>
      </c>
    </row>
    <row r="3" spans="1:21" x14ac:dyDescent="0.25">
      <c r="M3" s="101">
        <v>1</v>
      </c>
      <c r="N3" s="101">
        <v>2</v>
      </c>
      <c r="O3" s="101">
        <v>3</v>
      </c>
      <c r="P3" s="101">
        <v>4</v>
      </c>
      <c r="Q3" s="101">
        <v>5</v>
      </c>
      <c r="R3" s="101">
        <v>6</v>
      </c>
      <c r="S3" s="101">
        <v>7</v>
      </c>
      <c r="U3" s="108"/>
    </row>
    <row r="4" spans="1:21" x14ac:dyDescent="0.25">
      <c r="B4" s="99" t="s">
        <v>0</v>
      </c>
      <c r="C4" s="99" t="s">
        <v>1</v>
      </c>
      <c r="D4" s="99" t="s">
        <v>2</v>
      </c>
      <c r="E4" s="99" t="s">
        <v>3</v>
      </c>
      <c r="F4" s="99" t="s">
        <v>10</v>
      </c>
      <c r="G4" s="99" t="s">
        <v>31</v>
      </c>
      <c r="H4" s="99" t="s">
        <v>11</v>
      </c>
      <c r="I4" s="99" t="s">
        <v>32</v>
      </c>
      <c r="J4" s="107" t="s">
        <v>5</v>
      </c>
      <c r="K4" s="106" t="s">
        <v>33</v>
      </c>
      <c r="L4" s="121" t="s">
        <v>131</v>
      </c>
      <c r="M4" s="118">
        <f t="shared" ref="M4:S4" si="0">COUNTIF($F$5:$F$54,M$2)+COUNTIF($H$5:$H$54,M$2)</f>
        <v>14</v>
      </c>
      <c r="N4" s="118">
        <f t="shared" si="0"/>
        <v>15</v>
      </c>
      <c r="O4" s="118">
        <f t="shared" si="0"/>
        <v>15</v>
      </c>
      <c r="P4" s="118">
        <f t="shared" si="0"/>
        <v>14</v>
      </c>
      <c r="Q4" s="118">
        <f t="shared" si="0"/>
        <v>14</v>
      </c>
      <c r="R4" s="118">
        <f t="shared" si="0"/>
        <v>14</v>
      </c>
      <c r="S4" s="118">
        <f t="shared" si="0"/>
        <v>14</v>
      </c>
      <c r="U4" s="108"/>
    </row>
    <row r="5" spans="1:21" x14ac:dyDescent="0.25">
      <c r="A5" s="98" t="str">
        <f>IF(F5=H5,1,"")</f>
        <v/>
      </c>
      <c r="B5" s="1">
        <v>43569</v>
      </c>
      <c r="C5" s="118" t="str">
        <f>IF(B5="","",TEXT(B5,"ddd"))</f>
        <v>Sun</v>
      </c>
      <c r="D5" s="2">
        <v>0.5625</v>
      </c>
      <c r="E5" s="37">
        <f t="shared" ref="E5:E54" si="1">IF(D5="","",D5+$U$2)</f>
        <v>0.625</v>
      </c>
      <c r="F5" s="35" t="s">
        <v>111</v>
      </c>
      <c r="G5" s="36" t="str">
        <f>IF(F5="","",VLOOKUP(F5,'2019 Tad Teams'!$B$10:$C$16,2,FALSE))</f>
        <v>Royals</v>
      </c>
      <c r="H5" s="35" t="s">
        <v>117</v>
      </c>
      <c r="I5" s="36" t="str">
        <f>IF(H5="","",VLOOKUP(H5,'2019 Tad Teams'!$B$10:$C$16,2,FALSE))</f>
        <v>Angels</v>
      </c>
      <c r="J5" s="35" t="s">
        <v>6</v>
      </c>
      <c r="K5" s="118" t="str">
        <f>IF(OR($I$2=G5,$I$2=I5),$I$2,"")</f>
        <v/>
      </c>
      <c r="L5" s="57" t="str">
        <f t="shared" ref="L5:L13" si="2">IF(AND(F5&lt;&gt;"",F5=H5),"e","")</f>
        <v/>
      </c>
      <c r="U5" s="108"/>
    </row>
    <row r="6" spans="1:21" x14ac:dyDescent="0.25">
      <c r="A6" s="98" t="str">
        <f t="shared" ref="A6:A54" si="3">IF(F6=H6,1,"")</f>
        <v/>
      </c>
      <c r="B6" s="1">
        <v>43569</v>
      </c>
      <c r="C6" s="118" t="str">
        <f t="shared" ref="C6:C54" si="4">IF(B6="","",TEXT(B6,"ddd"))</f>
        <v>Sun</v>
      </c>
      <c r="D6" s="2">
        <v>0.5625</v>
      </c>
      <c r="E6" s="37">
        <f t="shared" si="1"/>
        <v>0.625</v>
      </c>
      <c r="F6" s="35" t="s">
        <v>118</v>
      </c>
      <c r="G6" s="36" t="str">
        <f>IF(F6="","",VLOOKUP(F6,'2019 Tad Teams'!$B$10:$C$16,2,FALSE))</f>
        <v>Rays</v>
      </c>
      <c r="H6" s="35" t="s">
        <v>119</v>
      </c>
      <c r="I6" s="36" t="str">
        <f>IF(H6="","",VLOOKUP(H6,'2019 Tad Teams'!$B$10:$C$16,2,FALSE))</f>
        <v>RedSox</v>
      </c>
      <c r="J6" s="35" t="s">
        <v>8</v>
      </c>
      <c r="K6" s="118" t="str">
        <f t="shared" ref="K6:K54" si="5">IF(OR($I$2=G6,$I$2=I6),$I$2,"")</f>
        <v/>
      </c>
      <c r="L6" s="57" t="str">
        <f t="shared" si="2"/>
        <v/>
      </c>
      <c r="U6" s="108"/>
    </row>
    <row r="7" spans="1:21" x14ac:dyDescent="0.25">
      <c r="A7" s="98" t="str">
        <f t="shared" si="3"/>
        <v/>
      </c>
      <c r="B7" s="1">
        <v>43569</v>
      </c>
      <c r="C7" s="118" t="str">
        <f t="shared" si="4"/>
        <v>Sun</v>
      </c>
      <c r="D7" s="113">
        <v>0.63541666666666663</v>
      </c>
      <c r="E7" s="37">
        <v>0.70833333333333337</v>
      </c>
      <c r="F7" s="35" t="s">
        <v>120</v>
      </c>
      <c r="G7" s="36" t="str">
        <f>IF(F7="","",VLOOKUP(F7,'2019 Tad Teams'!$B$10:$C$16,2,FALSE))</f>
        <v>BlueJays</v>
      </c>
      <c r="H7" s="35" t="s">
        <v>121</v>
      </c>
      <c r="I7" s="36" t="str">
        <f>IF(H7="","",VLOOKUP(H7,'2019 Tad Teams'!$B$10:$C$16,2,FALSE))</f>
        <v>Mariners</v>
      </c>
      <c r="J7" s="35" t="s">
        <v>6</v>
      </c>
      <c r="K7" s="118" t="str">
        <f t="shared" si="5"/>
        <v/>
      </c>
      <c r="L7" s="57" t="str">
        <f t="shared" si="2"/>
        <v/>
      </c>
      <c r="U7" s="108"/>
    </row>
    <row r="8" spans="1:21" x14ac:dyDescent="0.25">
      <c r="B8" s="1">
        <v>43581</v>
      </c>
      <c r="C8" s="118" t="str">
        <f t="shared" ref="C8:C10" si="6">IF(B8="","",TEXT(B8,"ddd"))</f>
        <v>Fri</v>
      </c>
      <c r="D8" s="113">
        <v>0.70833333333333337</v>
      </c>
      <c r="E8" s="37">
        <f t="shared" si="1"/>
        <v>0.77083333333333337</v>
      </c>
      <c r="F8" s="35" t="s">
        <v>119</v>
      </c>
      <c r="G8" s="36" t="str">
        <f>IF(F8="","",VLOOKUP(F8,'2019 Tad Teams'!$B$10:$C$16,2,FALSE))</f>
        <v>RedSox</v>
      </c>
      <c r="H8" s="35" t="s">
        <v>120</v>
      </c>
      <c r="I8" s="36" t="str">
        <f>IF(H8="","",VLOOKUP(H8,'2019 Tad Teams'!$B$10:$C$16,2,FALSE))</f>
        <v>BlueJays</v>
      </c>
      <c r="J8" s="35" t="s">
        <v>6</v>
      </c>
      <c r="K8" s="118" t="str">
        <f t="shared" si="5"/>
        <v/>
      </c>
      <c r="L8" s="57"/>
      <c r="U8" s="108"/>
    </row>
    <row r="9" spans="1:21" x14ac:dyDescent="0.25">
      <c r="B9" s="1">
        <v>43581</v>
      </c>
      <c r="C9" s="118" t="str">
        <f t="shared" si="6"/>
        <v>Fri</v>
      </c>
      <c r="D9" s="113">
        <v>0.70833333333333337</v>
      </c>
      <c r="E9" s="37">
        <f t="shared" si="1"/>
        <v>0.77083333333333337</v>
      </c>
      <c r="F9" s="35" t="s">
        <v>117</v>
      </c>
      <c r="G9" s="36" t="str">
        <f>IF(F9="","",VLOOKUP(F9,'2019 Tad Teams'!$B$10:$C$16,2,FALSE))</f>
        <v>Angels</v>
      </c>
      <c r="H9" s="35" t="s">
        <v>118</v>
      </c>
      <c r="I9" s="36" t="str">
        <f>IF(H9="","",VLOOKUP(H9,'2019 Tad Teams'!$B$10:$C$16,2,FALSE))</f>
        <v>Rays</v>
      </c>
      <c r="J9" s="35" t="s">
        <v>8</v>
      </c>
      <c r="K9" s="118" t="str">
        <f t="shared" si="5"/>
        <v/>
      </c>
      <c r="L9" s="57"/>
      <c r="U9" s="108"/>
    </row>
    <row r="10" spans="1:21" x14ac:dyDescent="0.25">
      <c r="B10" s="1">
        <v>43581</v>
      </c>
      <c r="C10" s="118" t="str">
        <f t="shared" si="6"/>
        <v>Fri</v>
      </c>
      <c r="D10" s="113">
        <v>0.77083333333333337</v>
      </c>
      <c r="E10" s="37">
        <f t="shared" si="1"/>
        <v>0.83333333333333337</v>
      </c>
      <c r="F10" s="35" t="s">
        <v>121</v>
      </c>
      <c r="G10" s="36" t="str">
        <f>IF(F10="","",VLOOKUP(F10,'2019 Tad Teams'!$B$10:$C$16,2,FALSE))</f>
        <v>Mariners</v>
      </c>
      <c r="H10" s="35" t="s">
        <v>122</v>
      </c>
      <c r="I10" s="36" t="str">
        <f>IF(H10="","",VLOOKUP(H10,'2019 Tad Teams'!$B$10:$C$16,2,FALSE))</f>
        <v>Yankees</v>
      </c>
      <c r="J10" s="35" t="s">
        <v>6</v>
      </c>
      <c r="K10" s="118" t="str">
        <f t="shared" si="5"/>
        <v/>
      </c>
      <c r="L10" s="57"/>
      <c r="U10" s="108"/>
    </row>
    <row r="11" spans="1:21" x14ac:dyDescent="0.25">
      <c r="A11" s="98" t="str">
        <f t="shared" si="3"/>
        <v/>
      </c>
      <c r="B11" s="1">
        <v>43583</v>
      </c>
      <c r="C11" s="118" t="str">
        <f t="shared" si="4"/>
        <v>Sun</v>
      </c>
      <c r="D11" s="113">
        <v>0.41666666666666669</v>
      </c>
      <c r="E11" s="37">
        <v>0.5</v>
      </c>
      <c r="F11" s="35" t="s">
        <v>120</v>
      </c>
      <c r="G11" s="36" t="str">
        <f>IF(F11="","",VLOOKUP(F11,'2019 Tad Teams'!$B$10:$C$16,2,FALSE))</f>
        <v>BlueJays</v>
      </c>
      <c r="H11" s="35" t="s">
        <v>122</v>
      </c>
      <c r="I11" s="36" t="str">
        <f>IF(H11="","",VLOOKUP(H11,'2019 Tad Teams'!$B$10:$C$16,2,FALSE))</f>
        <v>Yankees</v>
      </c>
      <c r="J11" s="35" t="s">
        <v>6</v>
      </c>
      <c r="K11" s="118" t="str">
        <f t="shared" si="5"/>
        <v/>
      </c>
      <c r="L11" s="57" t="str">
        <f t="shared" si="2"/>
        <v/>
      </c>
      <c r="U11" s="108"/>
    </row>
    <row r="12" spans="1:21" x14ac:dyDescent="0.25">
      <c r="A12" s="98" t="str">
        <f t="shared" si="3"/>
        <v/>
      </c>
      <c r="B12" s="1">
        <v>43583</v>
      </c>
      <c r="C12" s="118" t="str">
        <f t="shared" si="4"/>
        <v>Sun</v>
      </c>
      <c r="D12" s="113">
        <v>0.41666666666666669</v>
      </c>
      <c r="E12" s="37">
        <v>0.5</v>
      </c>
      <c r="F12" s="35" t="s">
        <v>119</v>
      </c>
      <c r="G12" s="36" t="str">
        <f>IF(F12="","",VLOOKUP(F12,'2019 Tad Teams'!$B$10:$C$16,2,FALSE))</f>
        <v>RedSox</v>
      </c>
      <c r="H12" s="35" t="s">
        <v>111</v>
      </c>
      <c r="I12" s="36" t="str">
        <f>IF(H12="","",VLOOKUP(H12,'2019 Tad Teams'!$B$10:$C$16,2,FALSE))</f>
        <v>Royals</v>
      </c>
      <c r="J12" s="35" t="s">
        <v>8</v>
      </c>
      <c r="K12" s="118" t="str">
        <f t="shared" si="5"/>
        <v/>
      </c>
      <c r="L12" s="57" t="str">
        <f t="shared" si="2"/>
        <v/>
      </c>
    </row>
    <row r="13" spans="1:21" x14ac:dyDescent="0.25">
      <c r="A13" s="98" t="str">
        <f t="shared" si="3"/>
        <v/>
      </c>
      <c r="B13" s="1">
        <v>43583</v>
      </c>
      <c r="C13" s="118" t="str">
        <f t="shared" si="4"/>
        <v>Sun</v>
      </c>
      <c r="D13" s="113">
        <v>0.52083333333333337</v>
      </c>
      <c r="E13" s="37">
        <v>0.60416666666666663</v>
      </c>
      <c r="F13" s="35" t="s">
        <v>118</v>
      </c>
      <c r="G13" s="36" t="str">
        <f>IF(F13="","",VLOOKUP(F13,'2019 Tad Teams'!$B$10:$C$16,2,FALSE))</f>
        <v>Rays</v>
      </c>
      <c r="H13" s="35" t="s">
        <v>121</v>
      </c>
      <c r="I13" s="36" t="str">
        <f>IF(H13="","",VLOOKUP(H13,'2019 Tad Teams'!$B$10:$C$16,2,FALSE))</f>
        <v>Mariners</v>
      </c>
      <c r="J13" s="35" t="s">
        <v>6</v>
      </c>
      <c r="K13" s="118" t="str">
        <f t="shared" si="5"/>
        <v/>
      </c>
      <c r="L13" s="57" t="str">
        <f t="shared" si="2"/>
        <v/>
      </c>
    </row>
    <row r="14" spans="1:21" x14ac:dyDescent="0.25">
      <c r="A14" s="98" t="str">
        <f t="shared" si="3"/>
        <v/>
      </c>
      <c r="B14" s="114">
        <v>43588</v>
      </c>
      <c r="C14" s="118" t="str">
        <f t="shared" si="4"/>
        <v>Fri</v>
      </c>
      <c r="D14" s="113">
        <v>0.70833333333333337</v>
      </c>
      <c r="E14" s="37">
        <f t="shared" si="1"/>
        <v>0.77083333333333337</v>
      </c>
      <c r="F14" s="35" t="s">
        <v>117</v>
      </c>
      <c r="G14" s="36" t="str">
        <f>IF(F14="","",VLOOKUP(F14,'2019 Tad Teams'!$B$10:$C$16,2,FALSE))</f>
        <v>Angels</v>
      </c>
      <c r="H14" s="35" t="s">
        <v>119</v>
      </c>
      <c r="I14" s="36" t="str">
        <f>IF(H14="","",VLOOKUP(H14,'2019 Tad Teams'!$B$10:$C$16,2,FALSE))</f>
        <v>RedSox</v>
      </c>
      <c r="J14" s="35" t="s">
        <v>6</v>
      </c>
      <c r="K14" s="118" t="str">
        <f t="shared" si="5"/>
        <v/>
      </c>
      <c r="L14" s="57" t="str">
        <f>IF(AND(F14&lt;&gt;"",F14=H14),"e","")</f>
        <v/>
      </c>
    </row>
    <row r="15" spans="1:21" x14ac:dyDescent="0.25">
      <c r="A15" s="98" t="str">
        <f t="shared" si="3"/>
        <v/>
      </c>
      <c r="B15" s="114">
        <v>43588</v>
      </c>
      <c r="C15" s="118" t="str">
        <f t="shared" si="4"/>
        <v>Fri</v>
      </c>
      <c r="D15" s="113">
        <v>0.70833333333333337</v>
      </c>
      <c r="E15" s="37">
        <f t="shared" si="1"/>
        <v>0.77083333333333337</v>
      </c>
      <c r="F15" s="35" t="s">
        <v>121</v>
      </c>
      <c r="G15" s="36" t="str">
        <f>IF(F15="","",VLOOKUP(F15,'2019 Tad Teams'!$B$10:$C$16,2,FALSE))</f>
        <v>Mariners</v>
      </c>
      <c r="H15" s="35" t="s">
        <v>111</v>
      </c>
      <c r="I15" s="36" t="str">
        <f>IF(H15="","",VLOOKUP(H15,'2019 Tad Teams'!$B$10:$C$16,2,FALSE))</f>
        <v>Royals</v>
      </c>
      <c r="J15" s="35" t="s">
        <v>8</v>
      </c>
      <c r="K15" s="118" t="str">
        <f t="shared" si="5"/>
        <v/>
      </c>
      <c r="L15" s="57" t="str">
        <f t="shared" ref="L15:L54" si="7">IF(AND(F15&lt;&gt;"",F15=H15),"e","")</f>
        <v/>
      </c>
    </row>
    <row r="16" spans="1:21" x14ac:dyDescent="0.25">
      <c r="A16" s="98" t="str">
        <f t="shared" si="3"/>
        <v/>
      </c>
      <c r="B16" s="114">
        <v>43588</v>
      </c>
      <c r="C16" s="118" t="str">
        <f t="shared" si="4"/>
        <v>Fri</v>
      </c>
      <c r="D16" s="113">
        <v>0.77083333333333337</v>
      </c>
      <c r="E16" s="37">
        <f t="shared" si="1"/>
        <v>0.83333333333333337</v>
      </c>
      <c r="F16" s="35" t="s">
        <v>122</v>
      </c>
      <c r="G16" s="36" t="str">
        <f>IF(F16="","",VLOOKUP(F16,'2019 Tad Teams'!$B$10:$C$16,2,FALSE))</f>
        <v>Yankees</v>
      </c>
      <c r="H16" s="35" t="s">
        <v>120</v>
      </c>
      <c r="I16" s="36" t="str">
        <f>IF(H16="","",VLOOKUP(H16,'2019 Tad Teams'!$B$10:$C$16,2,FALSE))</f>
        <v>BlueJays</v>
      </c>
      <c r="J16" s="35" t="s">
        <v>6</v>
      </c>
      <c r="K16" s="118" t="str">
        <f t="shared" si="5"/>
        <v/>
      </c>
      <c r="L16" s="57" t="str">
        <f t="shared" si="7"/>
        <v/>
      </c>
    </row>
    <row r="17" spans="1:12" x14ac:dyDescent="0.25">
      <c r="A17" s="98" t="str">
        <f t="shared" si="3"/>
        <v/>
      </c>
      <c r="B17" s="114">
        <v>43590</v>
      </c>
      <c r="C17" s="118" t="str">
        <f t="shared" si="4"/>
        <v>Sun</v>
      </c>
      <c r="D17" s="113">
        <v>0.41666666666666669</v>
      </c>
      <c r="E17" s="37">
        <v>0.5</v>
      </c>
      <c r="F17" s="35" t="s">
        <v>117</v>
      </c>
      <c r="G17" s="36" t="str">
        <f>IF(F17="","",VLOOKUP(F17,'2019 Tad Teams'!$B$10:$C$16,2,FALSE))</f>
        <v>Angels</v>
      </c>
      <c r="H17" s="35" t="s">
        <v>121</v>
      </c>
      <c r="I17" s="36" t="str">
        <f>IF(H17="","",VLOOKUP(H17,'2019 Tad Teams'!$B$10:$C$16,2,FALSE))</f>
        <v>Mariners</v>
      </c>
      <c r="J17" s="35" t="s">
        <v>6</v>
      </c>
      <c r="K17" s="118" t="str">
        <f t="shared" si="5"/>
        <v/>
      </c>
      <c r="L17" s="57" t="str">
        <f t="shared" si="7"/>
        <v/>
      </c>
    </row>
    <row r="18" spans="1:12" x14ac:dyDescent="0.25">
      <c r="A18" s="98" t="str">
        <f t="shared" si="3"/>
        <v/>
      </c>
      <c r="B18" s="114">
        <v>43590</v>
      </c>
      <c r="C18" s="118" t="str">
        <f t="shared" si="4"/>
        <v>Sun</v>
      </c>
      <c r="D18" s="113">
        <v>0.41666666666666669</v>
      </c>
      <c r="E18" s="37">
        <v>0.5</v>
      </c>
      <c r="F18" s="35" t="s">
        <v>122</v>
      </c>
      <c r="G18" s="36" t="str">
        <f>IF(F18="","",VLOOKUP(F18,'2019 Tad Teams'!$B$10:$C$16,2,FALSE))</f>
        <v>Yankees</v>
      </c>
      <c r="H18" s="35" t="s">
        <v>118</v>
      </c>
      <c r="I18" s="36" t="str">
        <f>IF(H18="","",VLOOKUP(H18,'2019 Tad Teams'!$B$10:$C$16,2,FALSE))</f>
        <v>Rays</v>
      </c>
      <c r="J18" s="35" t="s">
        <v>8</v>
      </c>
      <c r="K18" s="118" t="str">
        <f t="shared" si="5"/>
        <v/>
      </c>
      <c r="L18" s="57" t="str">
        <f t="shared" si="7"/>
        <v/>
      </c>
    </row>
    <row r="19" spans="1:12" x14ac:dyDescent="0.25">
      <c r="A19" s="98" t="str">
        <f t="shared" si="3"/>
        <v/>
      </c>
      <c r="B19" s="114">
        <v>43590</v>
      </c>
      <c r="C19" s="118" t="str">
        <f t="shared" si="4"/>
        <v>Sun</v>
      </c>
      <c r="D19" s="113">
        <v>0.52083333333333337</v>
      </c>
      <c r="E19" s="37">
        <v>0.60416666666666663</v>
      </c>
      <c r="F19" s="35" t="s">
        <v>111</v>
      </c>
      <c r="G19" s="36" t="str">
        <f>IF(F19="","",VLOOKUP(F19,'2019 Tad Teams'!$B$10:$C$16,2,FALSE))</f>
        <v>Royals</v>
      </c>
      <c r="H19" s="35" t="s">
        <v>120</v>
      </c>
      <c r="I19" s="36" t="str">
        <f>IF(H19="","",VLOOKUP(H19,'2019 Tad Teams'!$B$10:$C$16,2,FALSE))</f>
        <v>BlueJays</v>
      </c>
      <c r="J19" s="35" t="s">
        <v>6</v>
      </c>
      <c r="K19" s="118" t="str">
        <f t="shared" si="5"/>
        <v/>
      </c>
      <c r="L19" s="57" t="str">
        <f t="shared" si="7"/>
        <v/>
      </c>
    </row>
    <row r="20" spans="1:12" x14ac:dyDescent="0.25">
      <c r="A20" s="98" t="str">
        <f t="shared" si="3"/>
        <v/>
      </c>
      <c r="B20" s="114">
        <v>43595</v>
      </c>
      <c r="C20" s="118" t="str">
        <f t="shared" si="4"/>
        <v>Fri</v>
      </c>
      <c r="D20" s="113">
        <v>0.70833333333333337</v>
      </c>
      <c r="E20" s="37">
        <f t="shared" si="1"/>
        <v>0.77083333333333337</v>
      </c>
      <c r="F20" s="35" t="s">
        <v>122</v>
      </c>
      <c r="G20" s="36" t="str">
        <f>IF(F20="","",VLOOKUP(F20,'2019 Tad Teams'!$B$10:$C$16,2,FALSE))</f>
        <v>Yankees</v>
      </c>
      <c r="H20" s="35" t="s">
        <v>117</v>
      </c>
      <c r="I20" s="36" t="str">
        <f>IF(H20="","",VLOOKUP(H20,'2019 Tad Teams'!$B$10:$C$16,2,FALSE))</f>
        <v>Angels</v>
      </c>
      <c r="J20" s="35" t="s">
        <v>6</v>
      </c>
      <c r="K20" s="118" t="str">
        <f t="shared" si="5"/>
        <v/>
      </c>
      <c r="L20" s="57" t="str">
        <f t="shared" si="7"/>
        <v/>
      </c>
    </row>
    <row r="21" spans="1:12" x14ac:dyDescent="0.25">
      <c r="A21" s="98" t="str">
        <f t="shared" si="3"/>
        <v/>
      </c>
      <c r="B21" s="114">
        <v>43595</v>
      </c>
      <c r="C21" s="118" t="str">
        <f t="shared" si="4"/>
        <v>Fri</v>
      </c>
      <c r="D21" s="113">
        <v>0.70833333333333337</v>
      </c>
      <c r="E21" s="37">
        <f t="shared" si="1"/>
        <v>0.77083333333333337</v>
      </c>
      <c r="F21" s="35" t="s">
        <v>121</v>
      </c>
      <c r="G21" s="36" t="str">
        <f>IF(F21="","",VLOOKUP(F21,'2019 Tad Teams'!$B$10:$C$16,2,FALSE))</f>
        <v>Mariners</v>
      </c>
      <c r="H21" s="35" t="s">
        <v>119</v>
      </c>
      <c r="I21" s="36" t="str">
        <f>IF(H21="","",VLOOKUP(H21,'2019 Tad Teams'!$B$10:$C$16,2,FALSE))</f>
        <v>RedSox</v>
      </c>
      <c r="J21" s="35" t="s">
        <v>8</v>
      </c>
      <c r="K21" s="118" t="str">
        <f t="shared" si="5"/>
        <v/>
      </c>
      <c r="L21" s="57" t="str">
        <f t="shared" si="7"/>
        <v/>
      </c>
    </row>
    <row r="22" spans="1:12" x14ac:dyDescent="0.25">
      <c r="A22" s="98" t="str">
        <f t="shared" si="3"/>
        <v/>
      </c>
      <c r="B22" s="114">
        <v>43595</v>
      </c>
      <c r="C22" s="118" t="str">
        <f t="shared" si="4"/>
        <v>Fri</v>
      </c>
      <c r="D22" s="113">
        <v>0.77083333333333337</v>
      </c>
      <c r="E22" s="37">
        <f t="shared" si="1"/>
        <v>0.83333333333333337</v>
      </c>
      <c r="F22" s="35" t="s">
        <v>111</v>
      </c>
      <c r="G22" s="36" t="str">
        <f>IF(F22="","",VLOOKUP(F22,'2019 Tad Teams'!$B$10:$C$16,2,FALSE))</f>
        <v>Royals</v>
      </c>
      <c r="H22" s="35" t="s">
        <v>118</v>
      </c>
      <c r="I22" s="36" t="str">
        <f>IF(H22="","",VLOOKUP(H22,'2019 Tad Teams'!$B$10:$C$16,2,FALSE))</f>
        <v>Rays</v>
      </c>
      <c r="J22" s="35" t="s">
        <v>6</v>
      </c>
      <c r="K22" s="118" t="str">
        <f t="shared" si="5"/>
        <v/>
      </c>
      <c r="L22" s="57" t="str">
        <f t="shared" si="7"/>
        <v/>
      </c>
    </row>
    <row r="23" spans="1:12" x14ac:dyDescent="0.25">
      <c r="A23" s="98" t="str">
        <f t="shared" si="3"/>
        <v/>
      </c>
      <c r="B23" s="114">
        <v>43597</v>
      </c>
      <c r="C23" s="118" t="str">
        <f t="shared" si="4"/>
        <v>Sun</v>
      </c>
      <c r="D23" s="113">
        <v>0.41666666666666669</v>
      </c>
      <c r="E23" s="37">
        <f t="shared" si="1"/>
        <v>0.47916666666666669</v>
      </c>
      <c r="F23" s="35" t="s">
        <v>120</v>
      </c>
      <c r="G23" s="36" t="str">
        <f>IF(F23="","",VLOOKUP(F23,'2019 Tad Teams'!$B$10:$C$16,2,FALSE))</f>
        <v>BlueJays</v>
      </c>
      <c r="H23" s="35" t="s">
        <v>117</v>
      </c>
      <c r="I23" s="36" t="str">
        <f>IF(H23="","",VLOOKUP(H23,'2019 Tad Teams'!$B$10:$C$16,2,FALSE))</f>
        <v>Angels</v>
      </c>
      <c r="J23" s="35" t="s">
        <v>6</v>
      </c>
      <c r="K23" s="118" t="str">
        <f t="shared" si="5"/>
        <v/>
      </c>
      <c r="L23" s="57" t="str">
        <f t="shared" si="7"/>
        <v/>
      </c>
    </row>
    <row r="24" spans="1:12" x14ac:dyDescent="0.25">
      <c r="A24" s="98" t="str">
        <f t="shared" si="3"/>
        <v/>
      </c>
      <c r="B24" s="114">
        <v>43597</v>
      </c>
      <c r="C24" s="118" t="str">
        <f t="shared" si="4"/>
        <v>Sun</v>
      </c>
      <c r="D24" s="113">
        <v>0.41666666666666669</v>
      </c>
      <c r="E24" s="37">
        <f t="shared" si="1"/>
        <v>0.47916666666666669</v>
      </c>
      <c r="F24" s="35" t="s">
        <v>118</v>
      </c>
      <c r="G24" s="36" t="str">
        <f>IF(F24="","",VLOOKUP(F24,'2019 Tad Teams'!$B$10:$C$16,2,FALSE))</f>
        <v>Rays</v>
      </c>
      <c r="H24" s="35" t="s">
        <v>119</v>
      </c>
      <c r="I24" s="36" t="str">
        <f>IF(H24="","",VLOOKUP(H24,'2019 Tad Teams'!$B$10:$C$16,2,FALSE))</f>
        <v>RedSox</v>
      </c>
      <c r="J24" s="35" t="s">
        <v>8</v>
      </c>
      <c r="K24" s="118" t="str">
        <f t="shared" si="5"/>
        <v/>
      </c>
      <c r="L24" s="57" t="str">
        <f t="shared" si="7"/>
        <v/>
      </c>
    </row>
    <row r="25" spans="1:12" x14ac:dyDescent="0.25">
      <c r="A25" s="98" t="str">
        <f t="shared" si="3"/>
        <v/>
      </c>
      <c r="B25" s="114">
        <v>43597</v>
      </c>
      <c r="C25" s="118" t="str">
        <f t="shared" si="4"/>
        <v>Sun</v>
      </c>
      <c r="D25" s="113">
        <v>0.52083333333333337</v>
      </c>
      <c r="E25" s="37">
        <f t="shared" si="1"/>
        <v>0.58333333333333337</v>
      </c>
      <c r="F25" s="35" t="s">
        <v>111</v>
      </c>
      <c r="G25" s="36" t="str">
        <f>IF(F25="","",VLOOKUP(F25,'2019 Tad Teams'!$B$10:$C$16,2,FALSE))</f>
        <v>Royals</v>
      </c>
      <c r="H25" s="35" t="s">
        <v>122</v>
      </c>
      <c r="I25" s="36" t="str">
        <f>IF(H25="","",VLOOKUP(H25,'2019 Tad Teams'!$B$10:$C$16,2,FALSE))</f>
        <v>Yankees</v>
      </c>
      <c r="J25" s="35" t="s">
        <v>6</v>
      </c>
      <c r="K25" s="118" t="str">
        <f t="shared" si="5"/>
        <v/>
      </c>
      <c r="L25" s="57" t="str">
        <f t="shared" si="7"/>
        <v/>
      </c>
    </row>
    <row r="26" spans="1:12" x14ac:dyDescent="0.25">
      <c r="A26" s="98" t="str">
        <f t="shared" si="3"/>
        <v/>
      </c>
      <c r="B26" s="114">
        <v>43602</v>
      </c>
      <c r="C26" s="118" t="str">
        <f t="shared" si="4"/>
        <v>Fri</v>
      </c>
      <c r="D26" s="113">
        <v>0.70833333333333337</v>
      </c>
      <c r="E26" s="37">
        <f t="shared" si="1"/>
        <v>0.77083333333333337</v>
      </c>
      <c r="F26" s="35" t="s">
        <v>120</v>
      </c>
      <c r="G26" s="36" t="str">
        <f>IF(F26="","",VLOOKUP(F26,'2019 Tad Teams'!$B$10:$C$16,2,FALSE))</f>
        <v>BlueJays</v>
      </c>
      <c r="H26" s="35" t="s">
        <v>118</v>
      </c>
      <c r="I26" s="36" t="str">
        <f>IF(H26="","",VLOOKUP(H26,'2019 Tad Teams'!$B$10:$C$16,2,FALSE))</f>
        <v>Rays</v>
      </c>
      <c r="J26" s="35" t="s">
        <v>6</v>
      </c>
      <c r="K26" s="118" t="str">
        <f t="shared" si="5"/>
        <v/>
      </c>
      <c r="L26" s="57" t="str">
        <f t="shared" si="7"/>
        <v/>
      </c>
    </row>
    <row r="27" spans="1:12" x14ac:dyDescent="0.25">
      <c r="A27" s="98" t="str">
        <f t="shared" si="3"/>
        <v/>
      </c>
      <c r="B27" s="114">
        <v>43602</v>
      </c>
      <c r="C27" s="118" t="str">
        <f t="shared" si="4"/>
        <v>Fri</v>
      </c>
      <c r="D27" s="113">
        <v>0.72916666666666663</v>
      </c>
      <c r="E27" s="37">
        <v>0.8125</v>
      </c>
      <c r="F27" s="35" t="s">
        <v>122</v>
      </c>
      <c r="G27" s="36" t="str">
        <f>IF(F27="","",VLOOKUP(F27,'2019 Tad Teams'!$B$10:$C$16,2,FALSE))</f>
        <v>Yankees</v>
      </c>
      <c r="H27" s="35" t="s">
        <v>111</v>
      </c>
      <c r="I27" s="36" t="str">
        <f>IF(H27="","",VLOOKUP(H27,'2019 Tad Teams'!$B$10:$C$16,2,FALSE))</f>
        <v>Royals</v>
      </c>
      <c r="J27" s="35" t="s">
        <v>52</v>
      </c>
      <c r="K27" s="118" t="str">
        <f t="shared" si="5"/>
        <v/>
      </c>
      <c r="L27" s="57" t="str">
        <f t="shared" si="7"/>
        <v/>
      </c>
    </row>
    <row r="28" spans="1:12" x14ac:dyDescent="0.25">
      <c r="A28" s="98" t="str">
        <f t="shared" si="3"/>
        <v/>
      </c>
      <c r="B28" s="114">
        <v>43602</v>
      </c>
      <c r="C28" s="118" t="str">
        <f t="shared" si="4"/>
        <v>Fri</v>
      </c>
      <c r="D28" s="113">
        <v>0.77083333333333337</v>
      </c>
      <c r="E28" s="37">
        <f t="shared" si="1"/>
        <v>0.83333333333333337</v>
      </c>
      <c r="F28" s="35" t="s">
        <v>119</v>
      </c>
      <c r="G28" s="36" t="str">
        <f>IF(F28="","",VLOOKUP(F28,'2019 Tad Teams'!$B$10:$C$16,2,FALSE))</f>
        <v>RedSox</v>
      </c>
      <c r="H28" s="35" t="s">
        <v>117</v>
      </c>
      <c r="I28" s="36" t="str">
        <f>IF(H28="","",VLOOKUP(H28,'2019 Tad Teams'!$B$10:$C$16,2,FALSE))</f>
        <v>Angels</v>
      </c>
      <c r="J28" s="35" t="s">
        <v>6</v>
      </c>
      <c r="K28" s="118" t="str">
        <f t="shared" si="5"/>
        <v/>
      </c>
      <c r="L28" s="57" t="str">
        <f t="shared" si="7"/>
        <v/>
      </c>
    </row>
    <row r="29" spans="1:12" x14ac:dyDescent="0.25">
      <c r="A29" s="98" t="str">
        <f t="shared" si="3"/>
        <v/>
      </c>
      <c r="B29" s="114">
        <v>43609</v>
      </c>
      <c r="C29" s="118" t="str">
        <f t="shared" si="4"/>
        <v>Fri</v>
      </c>
      <c r="D29" s="113">
        <v>0.70833333333333337</v>
      </c>
      <c r="E29" s="37">
        <f t="shared" si="1"/>
        <v>0.77083333333333337</v>
      </c>
      <c r="F29" s="35" t="s">
        <v>119</v>
      </c>
      <c r="G29" s="36" t="str">
        <f>IF(F29="","",VLOOKUP(F29,'2019 Tad Teams'!$B$10:$C$16,2,FALSE))</f>
        <v>RedSox</v>
      </c>
      <c r="H29" s="35" t="s">
        <v>120</v>
      </c>
      <c r="I29" s="36" t="str">
        <f>IF(H29="","",VLOOKUP(H29,'2019 Tad Teams'!$B$10:$C$16,2,FALSE))</f>
        <v>BlueJays</v>
      </c>
      <c r="J29" s="35" t="s">
        <v>6</v>
      </c>
      <c r="K29" s="118" t="str">
        <f t="shared" si="5"/>
        <v/>
      </c>
      <c r="L29" s="57" t="str">
        <f t="shared" si="7"/>
        <v/>
      </c>
    </row>
    <row r="30" spans="1:12" x14ac:dyDescent="0.25">
      <c r="A30" s="98" t="str">
        <f t="shared" si="3"/>
        <v/>
      </c>
      <c r="B30" s="114">
        <v>43609</v>
      </c>
      <c r="C30" s="118" t="str">
        <f t="shared" si="4"/>
        <v>Fri</v>
      </c>
      <c r="D30" s="113">
        <v>0.70833333333333337</v>
      </c>
      <c r="E30" s="37">
        <f t="shared" si="1"/>
        <v>0.77083333333333337</v>
      </c>
      <c r="F30" s="35" t="s">
        <v>121</v>
      </c>
      <c r="G30" s="36" t="str">
        <f>IF(F30="","",VLOOKUP(F30,'2019 Tad Teams'!$B$10:$C$16,2,FALSE))</f>
        <v>Mariners</v>
      </c>
      <c r="H30" s="35" t="s">
        <v>118</v>
      </c>
      <c r="I30" s="36" t="str">
        <f>IF(H30="","",VLOOKUP(H30,'2019 Tad Teams'!$B$10:$C$16,2,FALSE))</f>
        <v>Rays</v>
      </c>
      <c r="J30" s="35" t="s">
        <v>8</v>
      </c>
      <c r="K30" s="118" t="str">
        <f t="shared" si="5"/>
        <v/>
      </c>
      <c r="L30" s="57" t="str">
        <f t="shared" si="7"/>
        <v/>
      </c>
    </row>
    <row r="31" spans="1:12" x14ac:dyDescent="0.25">
      <c r="A31" s="98" t="str">
        <f t="shared" si="3"/>
        <v/>
      </c>
      <c r="B31" s="114">
        <v>43609</v>
      </c>
      <c r="C31" s="118" t="str">
        <f t="shared" si="4"/>
        <v>Fri</v>
      </c>
      <c r="D31" s="113">
        <v>0.77083333333333337</v>
      </c>
      <c r="E31" s="37">
        <f t="shared" si="1"/>
        <v>0.83333333333333337</v>
      </c>
      <c r="F31" s="35" t="s">
        <v>117</v>
      </c>
      <c r="G31" s="36" t="str">
        <f>IF(F31="","",VLOOKUP(F31,'2019 Tad Teams'!$B$10:$C$16,2,FALSE))</f>
        <v>Angels</v>
      </c>
      <c r="H31" s="35" t="s">
        <v>111</v>
      </c>
      <c r="I31" s="36" t="str">
        <f>IF(H31="","",VLOOKUP(H31,'2019 Tad Teams'!$B$10:$C$16,2,FALSE))</f>
        <v>Royals</v>
      </c>
      <c r="J31" s="35" t="s">
        <v>6</v>
      </c>
      <c r="K31" s="118" t="str">
        <f t="shared" si="5"/>
        <v/>
      </c>
      <c r="L31" s="57" t="str">
        <f t="shared" si="7"/>
        <v/>
      </c>
    </row>
    <row r="32" spans="1:12" x14ac:dyDescent="0.25">
      <c r="A32" s="98" t="str">
        <f t="shared" si="3"/>
        <v/>
      </c>
      <c r="B32" s="114">
        <v>43611</v>
      </c>
      <c r="C32" s="118" t="str">
        <f t="shared" si="4"/>
        <v>Sun</v>
      </c>
      <c r="D32" s="113">
        <v>0.41666666666666669</v>
      </c>
      <c r="E32" s="37">
        <f t="shared" si="1"/>
        <v>0.47916666666666669</v>
      </c>
      <c r="F32" s="35" t="s">
        <v>122</v>
      </c>
      <c r="G32" s="36" t="str">
        <f>IF(F32="","",VLOOKUP(F32,'2019 Tad Teams'!$B$10:$C$16,2,FALSE))</f>
        <v>Yankees</v>
      </c>
      <c r="H32" s="35" t="s">
        <v>119</v>
      </c>
      <c r="I32" s="36" t="str">
        <f>IF(H32="","",VLOOKUP(H32,'2019 Tad Teams'!$B$10:$C$16,2,FALSE))</f>
        <v>RedSox</v>
      </c>
      <c r="J32" s="35" t="s">
        <v>6</v>
      </c>
      <c r="K32" s="118" t="str">
        <f t="shared" si="5"/>
        <v/>
      </c>
      <c r="L32" s="57" t="str">
        <f t="shared" si="7"/>
        <v/>
      </c>
    </row>
    <row r="33" spans="1:12" x14ac:dyDescent="0.25">
      <c r="A33" s="98" t="str">
        <f t="shared" si="3"/>
        <v/>
      </c>
      <c r="B33" s="114">
        <v>43611</v>
      </c>
      <c r="C33" s="118" t="str">
        <f t="shared" si="4"/>
        <v>Sun</v>
      </c>
      <c r="D33" s="113">
        <v>0.41666666666666669</v>
      </c>
      <c r="E33" s="37">
        <f t="shared" si="1"/>
        <v>0.47916666666666669</v>
      </c>
      <c r="F33" s="35" t="s">
        <v>121</v>
      </c>
      <c r="G33" s="36" t="str">
        <f>IF(F33="","",VLOOKUP(F33,'2019 Tad Teams'!$B$10:$C$16,2,FALSE))</f>
        <v>Mariners</v>
      </c>
      <c r="H33" s="35" t="s">
        <v>117</v>
      </c>
      <c r="I33" s="36" t="str">
        <f>IF(H33="","",VLOOKUP(H33,'2019 Tad Teams'!$B$10:$C$16,2,FALSE))</f>
        <v>Angels</v>
      </c>
      <c r="J33" s="35" t="s">
        <v>8</v>
      </c>
      <c r="K33" s="118" t="str">
        <f t="shared" si="5"/>
        <v/>
      </c>
      <c r="L33" s="57" t="str">
        <f t="shared" si="7"/>
        <v/>
      </c>
    </row>
    <row r="34" spans="1:12" x14ac:dyDescent="0.25">
      <c r="A34" s="98" t="str">
        <f t="shared" si="3"/>
        <v/>
      </c>
      <c r="B34" s="114">
        <v>43611</v>
      </c>
      <c r="C34" s="118" t="str">
        <f t="shared" si="4"/>
        <v>Sun</v>
      </c>
      <c r="D34" s="113">
        <v>0.52083333333333337</v>
      </c>
      <c r="E34" s="37">
        <f t="shared" si="1"/>
        <v>0.58333333333333337</v>
      </c>
      <c r="F34" s="35" t="s">
        <v>118</v>
      </c>
      <c r="G34" s="36" t="str">
        <f>IF(F34="","",VLOOKUP(F34,'2019 Tad Teams'!$B$10:$C$16,2,FALSE))</f>
        <v>Rays</v>
      </c>
      <c r="H34" s="35" t="s">
        <v>120</v>
      </c>
      <c r="I34" s="36" t="str">
        <f>IF(H34="","",VLOOKUP(H34,'2019 Tad Teams'!$B$10:$C$16,2,FALSE))</f>
        <v>BlueJays</v>
      </c>
      <c r="J34" s="35" t="s">
        <v>6</v>
      </c>
      <c r="K34" s="118" t="str">
        <f t="shared" si="5"/>
        <v/>
      </c>
      <c r="L34" s="57" t="str">
        <f t="shared" si="7"/>
        <v/>
      </c>
    </row>
    <row r="35" spans="1:12" x14ac:dyDescent="0.25">
      <c r="B35" s="114">
        <v>43613</v>
      </c>
      <c r="C35" s="118" t="str">
        <f t="shared" si="4"/>
        <v>Tue</v>
      </c>
      <c r="D35" s="113">
        <v>0.70833333333333337</v>
      </c>
      <c r="E35" s="37">
        <f t="shared" si="1"/>
        <v>0.77083333333333337</v>
      </c>
      <c r="F35" s="35" t="s">
        <v>117</v>
      </c>
      <c r="G35" s="36" t="str">
        <f>IF(F35="","",VLOOKUP(F35,'2019 Tad Teams'!$B$10:$C$16,2,FALSE))</f>
        <v>Angels</v>
      </c>
      <c r="H35" s="35" t="s">
        <v>118</v>
      </c>
      <c r="I35" s="36" t="str">
        <f>IF(H35="","",VLOOKUP(H35,'2019 Tad Teams'!$B$10:$C$16,2,FALSE))</f>
        <v>Rays</v>
      </c>
      <c r="J35" s="35" t="s">
        <v>6</v>
      </c>
      <c r="K35" s="118" t="str">
        <f t="shared" si="5"/>
        <v/>
      </c>
      <c r="L35" s="57"/>
    </row>
    <row r="36" spans="1:12" x14ac:dyDescent="0.25">
      <c r="A36" s="98" t="str">
        <f t="shared" si="3"/>
        <v/>
      </c>
      <c r="B36" s="114">
        <v>43616</v>
      </c>
      <c r="C36" s="118" t="str">
        <f t="shared" si="4"/>
        <v>Fri</v>
      </c>
      <c r="D36" s="113">
        <v>0.70833333333333337</v>
      </c>
      <c r="E36" s="37">
        <f t="shared" si="1"/>
        <v>0.77083333333333337</v>
      </c>
      <c r="F36" s="35" t="s">
        <v>117</v>
      </c>
      <c r="G36" s="36" t="str">
        <f>IF(F36="","",VLOOKUP(F36,'2019 Tad Teams'!$B$10:$C$16,2,FALSE))</f>
        <v>Angels</v>
      </c>
      <c r="H36" s="35" t="s">
        <v>118</v>
      </c>
      <c r="I36" s="36" t="str">
        <f>IF(H36="","",VLOOKUP(H36,'2019 Tad Teams'!$B$10:$C$16,2,FALSE))</f>
        <v>Rays</v>
      </c>
      <c r="J36" s="35" t="s">
        <v>6</v>
      </c>
      <c r="K36" s="118" t="str">
        <f t="shared" si="5"/>
        <v/>
      </c>
      <c r="L36" s="57" t="str">
        <f t="shared" si="7"/>
        <v/>
      </c>
    </row>
    <row r="37" spans="1:12" x14ac:dyDescent="0.25">
      <c r="A37" s="98" t="str">
        <f t="shared" si="3"/>
        <v/>
      </c>
      <c r="B37" s="114">
        <v>43616</v>
      </c>
      <c r="C37" s="118" t="str">
        <f t="shared" si="4"/>
        <v>Fri</v>
      </c>
      <c r="D37" s="113">
        <v>0.70833333333333337</v>
      </c>
      <c r="E37" s="37">
        <f t="shared" si="1"/>
        <v>0.77083333333333337</v>
      </c>
      <c r="F37" s="35" t="s">
        <v>119</v>
      </c>
      <c r="G37" s="36" t="str">
        <f>IF(F37="","",VLOOKUP(F37,'2019 Tad Teams'!$B$10:$C$16,2,FALSE))</f>
        <v>RedSox</v>
      </c>
      <c r="H37" s="35" t="s">
        <v>111</v>
      </c>
      <c r="I37" s="36" t="str">
        <f>IF(H37="","",VLOOKUP(H37,'2019 Tad Teams'!$B$10:$C$16,2,FALSE))</f>
        <v>Royals</v>
      </c>
      <c r="J37" s="35" t="s">
        <v>8</v>
      </c>
      <c r="K37" s="118" t="str">
        <f t="shared" si="5"/>
        <v/>
      </c>
      <c r="L37" s="57" t="str">
        <f t="shared" si="7"/>
        <v/>
      </c>
    </row>
    <row r="38" spans="1:12" x14ac:dyDescent="0.25">
      <c r="A38" s="98" t="str">
        <f t="shared" si="3"/>
        <v/>
      </c>
      <c r="B38" s="114">
        <v>43616</v>
      </c>
      <c r="C38" s="118" t="str">
        <f t="shared" si="4"/>
        <v>Fri</v>
      </c>
      <c r="D38" s="113">
        <v>0.77083333333333337</v>
      </c>
      <c r="E38" s="37">
        <f t="shared" si="1"/>
        <v>0.83333333333333337</v>
      </c>
      <c r="F38" s="35" t="s">
        <v>122</v>
      </c>
      <c r="G38" s="36" t="str">
        <f>IF(F38="","",VLOOKUP(F38,'2019 Tad Teams'!$B$10:$C$16,2,FALSE))</f>
        <v>Yankees</v>
      </c>
      <c r="H38" s="35" t="s">
        <v>121</v>
      </c>
      <c r="I38" s="36" t="str">
        <f>IF(H38="","",VLOOKUP(H38,'2019 Tad Teams'!$B$10:$C$16,2,FALSE))</f>
        <v>Mariners</v>
      </c>
      <c r="J38" s="35" t="s">
        <v>6</v>
      </c>
      <c r="K38" s="118" t="str">
        <f t="shared" si="5"/>
        <v/>
      </c>
      <c r="L38" s="57" t="str">
        <f t="shared" si="7"/>
        <v/>
      </c>
    </row>
    <row r="39" spans="1:12" x14ac:dyDescent="0.25">
      <c r="A39" s="98" t="str">
        <f t="shared" si="3"/>
        <v/>
      </c>
      <c r="B39" s="114">
        <v>43618</v>
      </c>
      <c r="C39" s="118" t="str">
        <f t="shared" si="4"/>
        <v>Sun</v>
      </c>
      <c r="D39" s="113">
        <v>0.41666666666666669</v>
      </c>
      <c r="E39" s="37">
        <f t="shared" si="1"/>
        <v>0.47916666666666669</v>
      </c>
      <c r="F39" s="35" t="s">
        <v>122</v>
      </c>
      <c r="G39" s="36" t="str">
        <f>IF(F39="","",VLOOKUP(F39,'2019 Tad Teams'!$B$10:$C$16,2,FALSE))</f>
        <v>Yankees</v>
      </c>
      <c r="H39" s="35" t="s">
        <v>117</v>
      </c>
      <c r="I39" s="36" t="str">
        <f>IF(H39="","",VLOOKUP(H39,'2019 Tad Teams'!$B$10:$C$16,2,FALSE))</f>
        <v>Angels</v>
      </c>
      <c r="J39" s="35" t="s">
        <v>52</v>
      </c>
      <c r="K39" s="118" t="str">
        <f t="shared" si="5"/>
        <v/>
      </c>
      <c r="L39" s="57" t="str">
        <f t="shared" si="7"/>
        <v/>
      </c>
    </row>
    <row r="40" spans="1:12" x14ac:dyDescent="0.25">
      <c r="A40" s="98" t="str">
        <f t="shared" si="3"/>
        <v/>
      </c>
      <c r="B40" s="114">
        <v>43618</v>
      </c>
      <c r="C40" s="118" t="str">
        <f t="shared" si="4"/>
        <v>Sun</v>
      </c>
      <c r="D40" s="113">
        <v>0.41666666666666669</v>
      </c>
      <c r="E40" s="37">
        <f t="shared" si="1"/>
        <v>0.47916666666666669</v>
      </c>
      <c r="F40" s="35" t="s">
        <v>119</v>
      </c>
      <c r="G40" s="36" t="str">
        <f>IF(F40="","",VLOOKUP(F40,'2019 Tad Teams'!$B$10:$C$16,2,FALSE))</f>
        <v>RedSox</v>
      </c>
      <c r="H40" s="35" t="s">
        <v>121</v>
      </c>
      <c r="I40" s="36" t="str">
        <f>IF(H40="","",VLOOKUP(H40,'2019 Tad Teams'!$B$10:$C$16,2,FALSE))</f>
        <v>Mariners</v>
      </c>
      <c r="J40" s="35" t="s">
        <v>9</v>
      </c>
      <c r="K40" s="118" t="str">
        <f t="shared" si="5"/>
        <v/>
      </c>
      <c r="L40" s="57" t="str">
        <f t="shared" si="7"/>
        <v/>
      </c>
    </row>
    <row r="41" spans="1:12" x14ac:dyDescent="0.25">
      <c r="A41" s="98" t="str">
        <f t="shared" si="3"/>
        <v/>
      </c>
      <c r="B41" s="114">
        <v>43618</v>
      </c>
      <c r="C41" s="118" t="str">
        <f t="shared" si="4"/>
        <v>Sun</v>
      </c>
      <c r="D41" s="113">
        <v>0.52083333333333337</v>
      </c>
      <c r="E41" s="37">
        <f t="shared" si="1"/>
        <v>0.58333333333333337</v>
      </c>
      <c r="F41" s="35" t="s">
        <v>120</v>
      </c>
      <c r="G41" s="36" t="str">
        <f>IF(F41="","",VLOOKUP(F41,'2019 Tad Teams'!$B$10:$C$16,2,FALSE))</f>
        <v>BlueJays</v>
      </c>
      <c r="H41" s="35" t="s">
        <v>111</v>
      </c>
      <c r="I41" s="36" t="str">
        <f>IF(H41="","",VLOOKUP(H41,'2019 Tad Teams'!$B$10:$C$16,2,FALSE))</f>
        <v>Royals</v>
      </c>
      <c r="J41" s="35" t="s">
        <v>52</v>
      </c>
      <c r="K41" s="118" t="str">
        <f t="shared" si="5"/>
        <v/>
      </c>
      <c r="L41" s="57" t="str">
        <f t="shared" si="7"/>
        <v/>
      </c>
    </row>
    <row r="42" spans="1:12" x14ac:dyDescent="0.25">
      <c r="B42" s="114">
        <v>43620</v>
      </c>
      <c r="C42" s="118" t="str">
        <f t="shared" si="4"/>
        <v>Tue</v>
      </c>
      <c r="D42" s="113">
        <v>0.70833333333333337</v>
      </c>
      <c r="E42" s="37">
        <f t="shared" si="1"/>
        <v>0.77083333333333337</v>
      </c>
      <c r="F42" s="35" t="s">
        <v>119</v>
      </c>
      <c r="G42" s="36" t="str">
        <f>IF(F42="","",VLOOKUP(F42,'2019 Tad Teams'!$B$10:$C$16,2,FALSE))</f>
        <v>RedSox</v>
      </c>
      <c r="H42" s="35" t="s">
        <v>118</v>
      </c>
      <c r="I42" s="36" t="str">
        <f>IF(H42="","",VLOOKUP(H42,'2019 Tad Teams'!$B$10:$C$16,2,FALSE))</f>
        <v>Rays</v>
      </c>
      <c r="J42" s="35" t="s">
        <v>6</v>
      </c>
      <c r="K42" s="118" t="str">
        <f t="shared" si="5"/>
        <v/>
      </c>
      <c r="L42" s="57"/>
    </row>
    <row r="43" spans="1:12" x14ac:dyDescent="0.25">
      <c r="A43" s="98" t="str">
        <f t="shared" si="3"/>
        <v/>
      </c>
      <c r="B43" s="114">
        <v>43623</v>
      </c>
      <c r="C43" s="118" t="str">
        <f t="shared" si="4"/>
        <v>Fri</v>
      </c>
      <c r="D43" s="113">
        <v>0.70833333333333337</v>
      </c>
      <c r="E43" s="37">
        <f t="shared" si="1"/>
        <v>0.77083333333333337</v>
      </c>
      <c r="F43" s="35" t="s">
        <v>111</v>
      </c>
      <c r="G43" s="36" t="str">
        <f>IF(F43="","",VLOOKUP(F43,'2019 Tad Teams'!$B$10:$C$16,2,FALSE))</f>
        <v>Royals</v>
      </c>
      <c r="H43" s="35" t="s">
        <v>118</v>
      </c>
      <c r="I43" s="36" t="str">
        <f>IF(H43="","",VLOOKUP(H43,'2019 Tad Teams'!$B$10:$C$16,2,FALSE))</f>
        <v>Rays</v>
      </c>
      <c r="J43" s="35" t="s">
        <v>6</v>
      </c>
      <c r="K43" s="118" t="str">
        <f t="shared" si="5"/>
        <v/>
      </c>
      <c r="L43" s="57" t="str">
        <f t="shared" si="7"/>
        <v/>
      </c>
    </row>
    <row r="44" spans="1:12" x14ac:dyDescent="0.25">
      <c r="A44" s="98" t="str">
        <f t="shared" si="3"/>
        <v/>
      </c>
      <c r="B44" s="114">
        <v>43623</v>
      </c>
      <c r="C44" s="118" t="str">
        <f t="shared" si="4"/>
        <v>Fri</v>
      </c>
      <c r="D44" s="113">
        <v>0.70833333333333337</v>
      </c>
      <c r="E44" s="37">
        <f t="shared" si="1"/>
        <v>0.77083333333333337</v>
      </c>
      <c r="F44" s="35" t="s">
        <v>120</v>
      </c>
      <c r="G44" s="36" t="str">
        <f>IF(F44="","",VLOOKUP(F44,'2019 Tad Teams'!$B$10:$C$16,2,FALSE))</f>
        <v>BlueJays</v>
      </c>
      <c r="H44" s="35" t="s">
        <v>122</v>
      </c>
      <c r="I44" s="36" t="str">
        <f>IF(H44="","",VLOOKUP(H44,'2019 Tad Teams'!$B$10:$C$16,2,FALSE))</f>
        <v>Yankees</v>
      </c>
      <c r="J44" s="35" t="s">
        <v>8</v>
      </c>
      <c r="K44" s="118" t="str">
        <f t="shared" si="5"/>
        <v/>
      </c>
      <c r="L44" s="57" t="str">
        <f t="shared" si="7"/>
        <v/>
      </c>
    </row>
    <row r="45" spans="1:12" x14ac:dyDescent="0.25">
      <c r="A45" s="98" t="str">
        <f t="shared" si="3"/>
        <v/>
      </c>
      <c r="B45" s="114">
        <v>43623</v>
      </c>
      <c r="C45" s="118" t="str">
        <f t="shared" si="4"/>
        <v>Fri</v>
      </c>
      <c r="D45" s="113">
        <v>0.77083333333333337</v>
      </c>
      <c r="E45" s="37">
        <f t="shared" si="1"/>
        <v>0.83333333333333337</v>
      </c>
      <c r="F45" s="35" t="s">
        <v>121</v>
      </c>
      <c r="G45" s="36" t="str">
        <f>IF(F45="","",VLOOKUP(F45,'2019 Tad Teams'!$B$10:$C$16,2,FALSE))</f>
        <v>Mariners</v>
      </c>
      <c r="H45" s="35" t="s">
        <v>119</v>
      </c>
      <c r="I45" s="36" t="str">
        <f>IF(H45="","",VLOOKUP(H45,'2019 Tad Teams'!$B$10:$C$16,2,FALSE))</f>
        <v>RedSox</v>
      </c>
      <c r="J45" s="35" t="s">
        <v>6</v>
      </c>
      <c r="K45" s="118" t="str">
        <f t="shared" si="5"/>
        <v/>
      </c>
      <c r="L45" s="57" t="str">
        <f t="shared" si="7"/>
        <v/>
      </c>
    </row>
    <row r="46" spans="1:12" x14ac:dyDescent="0.25">
      <c r="A46" s="98" t="str">
        <f t="shared" si="3"/>
        <v/>
      </c>
      <c r="B46" s="114">
        <v>43625</v>
      </c>
      <c r="C46" s="118" t="str">
        <f t="shared" si="4"/>
        <v>Sun</v>
      </c>
      <c r="D46" s="113">
        <v>0.41666666666666669</v>
      </c>
      <c r="E46" s="37">
        <f t="shared" si="1"/>
        <v>0.47916666666666669</v>
      </c>
      <c r="F46" s="35" t="s">
        <v>117</v>
      </c>
      <c r="G46" s="36" t="str">
        <f>IF(F46="","",VLOOKUP(F46,'2019 Tad Teams'!$B$10:$C$16,2,FALSE))</f>
        <v>Angels</v>
      </c>
      <c r="H46" s="35" t="s">
        <v>120</v>
      </c>
      <c r="I46" s="36" t="str">
        <f>IF(H46="","",VLOOKUP(H46,'2019 Tad Teams'!$B$10:$C$16,2,FALSE))</f>
        <v>BlueJays</v>
      </c>
      <c r="J46" s="35" t="s">
        <v>6</v>
      </c>
      <c r="K46" s="118" t="str">
        <f t="shared" si="5"/>
        <v/>
      </c>
      <c r="L46" s="57" t="str">
        <f t="shared" si="7"/>
        <v/>
      </c>
    </row>
    <row r="47" spans="1:12" x14ac:dyDescent="0.25">
      <c r="A47" s="98" t="str">
        <f t="shared" si="3"/>
        <v/>
      </c>
      <c r="B47" s="114">
        <v>43625</v>
      </c>
      <c r="C47" s="118" t="str">
        <f t="shared" si="4"/>
        <v>Sun</v>
      </c>
      <c r="D47" s="113">
        <v>0.41666666666666669</v>
      </c>
      <c r="E47" s="37">
        <f t="shared" si="1"/>
        <v>0.47916666666666669</v>
      </c>
      <c r="F47" s="35" t="s">
        <v>121</v>
      </c>
      <c r="G47" s="36" t="str">
        <f>IF(F47="","",VLOOKUP(F47,'2019 Tad Teams'!$B$10:$C$16,2,FALSE))</f>
        <v>Mariners</v>
      </c>
      <c r="H47" s="35" t="s">
        <v>111</v>
      </c>
      <c r="I47" s="36" t="str">
        <f>IF(H47="","",VLOOKUP(H47,'2019 Tad Teams'!$B$10:$C$16,2,FALSE))</f>
        <v>Royals</v>
      </c>
      <c r="J47" s="35" t="s">
        <v>8</v>
      </c>
      <c r="K47" s="118" t="str">
        <f t="shared" si="5"/>
        <v/>
      </c>
      <c r="L47" s="57" t="str">
        <f t="shared" si="7"/>
        <v/>
      </c>
    </row>
    <row r="48" spans="1:12" x14ac:dyDescent="0.25">
      <c r="A48" s="98" t="str">
        <f t="shared" si="3"/>
        <v/>
      </c>
      <c r="B48" s="114">
        <v>43625</v>
      </c>
      <c r="C48" s="118" t="str">
        <f t="shared" si="4"/>
        <v>Sun</v>
      </c>
      <c r="D48" s="113">
        <v>0.52083333333333337</v>
      </c>
      <c r="E48" s="37">
        <f t="shared" si="1"/>
        <v>0.58333333333333337</v>
      </c>
      <c r="F48" s="35" t="s">
        <v>118</v>
      </c>
      <c r="G48" s="36" t="str">
        <f>IF(F48="","",VLOOKUP(F48,'2019 Tad Teams'!$B$10:$C$16,2,FALSE))</f>
        <v>Rays</v>
      </c>
      <c r="H48" s="35" t="s">
        <v>122</v>
      </c>
      <c r="I48" s="36" t="str">
        <f>IF(H48="","",VLOOKUP(H48,'2019 Tad Teams'!$B$10:$C$16,2,FALSE))</f>
        <v>Yankees</v>
      </c>
      <c r="J48" s="35" t="s">
        <v>6</v>
      </c>
      <c r="K48" s="118" t="str">
        <f t="shared" si="5"/>
        <v/>
      </c>
      <c r="L48" s="57" t="str">
        <f t="shared" si="7"/>
        <v/>
      </c>
    </row>
    <row r="49" spans="1:12" x14ac:dyDescent="0.25">
      <c r="A49" s="98" t="str">
        <f t="shared" si="3"/>
        <v/>
      </c>
      <c r="B49" s="114">
        <v>43630</v>
      </c>
      <c r="C49" s="118" t="str">
        <f t="shared" si="4"/>
        <v>Fri</v>
      </c>
      <c r="D49" s="113">
        <v>0.70833333333333337</v>
      </c>
      <c r="E49" s="37">
        <f t="shared" si="1"/>
        <v>0.77083333333333337</v>
      </c>
      <c r="F49" s="35" t="s">
        <v>119</v>
      </c>
      <c r="G49" s="36" t="str">
        <f>IF(F49="","",VLOOKUP(F49,'2019 Tad Teams'!$B$10:$C$16,2,FALSE))</f>
        <v>RedSox</v>
      </c>
      <c r="H49" s="35" t="s">
        <v>122</v>
      </c>
      <c r="I49" s="36" t="str">
        <f>IF(H49="","",VLOOKUP(H49,'2019 Tad Teams'!$B$10:$C$16,2,FALSE))</f>
        <v>Yankees</v>
      </c>
      <c r="J49" s="35" t="s">
        <v>6</v>
      </c>
      <c r="K49" s="118" t="str">
        <f t="shared" si="5"/>
        <v/>
      </c>
      <c r="L49" s="57" t="str">
        <f t="shared" si="7"/>
        <v/>
      </c>
    </row>
    <row r="50" spans="1:12" x14ac:dyDescent="0.25">
      <c r="A50" s="98" t="str">
        <f t="shared" si="3"/>
        <v/>
      </c>
      <c r="B50" s="114">
        <v>43630</v>
      </c>
      <c r="C50" s="118" t="str">
        <f t="shared" si="4"/>
        <v>Fri</v>
      </c>
      <c r="D50" s="113">
        <v>0.70833333333333337</v>
      </c>
      <c r="E50" s="37">
        <f t="shared" si="1"/>
        <v>0.77083333333333337</v>
      </c>
      <c r="F50" s="35" t="s">
        <v>120</v>
      </c>
      <c r="G50" s="36" t="str">
        <f>IF(F50="","",VLOOKUP(F50,'2019 Tad Teams'!$B$10:$C$16,2,FALSE))</f>
        <v>BlueJays</v>
      </c>
      <c r="H50" s="35" t="s">
        <v>121</v>
      </c>
      <c r="I50" s="36" t="str">
        <f>IF(H50="","",VLOOKUP(H50,'2019 Tad Teams'!$B$10:$C$16,2,FALSE))</f>
        <v>Mariners</v>
      </c>
      <c r="J50" s="35" t="s">
        <v>8</v>
      </c>
      <c r="K50" s="118" t="str">
        <f t="shared" si="5"/>
        <v/>
      </c>
      <c r="L50" s="57" t="str">
        <f t="shared" si="7"/>
        <v/>
      </c>
    </row>
    <row r="51" spans="1:12" x14ac:dyDescent="0.25">
      <c r="A51" s="98" t="str">
        <f t="shared" si="3"/>
        <v/>
      </c>
      <c r="B51" s="114">
        <v>43630</v>
      </c>
      <c r="C51" s="118" t="str">
        <f t="shared" si="4"/>
        <v>Fri</v>
      </c>
      <c r="D51" s="113">
        <v>0.77083333333333337</v>
      </c>
      <c r="E51" s="37">
        <f t="shared" si="1"/>
        <v>0.83333333333333337</v>
      </c>
      <c r="F51" s="35" t="s">
        <v>111</v>
      </c>
      <c r="G51" s="36" t="str">
        <f>IF(F51="","",VLOOKUP(F51,'2019 Tad Teams'!$B$10:$C$16,2,FALSE))</f>
        <v>Royals</v>
      </c>
      <c r="H51" s="35" t="s">
        <v>117</v>
      </c>
      <c r="I51" s="36" t="str">
        <f>IF(H51="","",VLOOKUP(H51,'2019 Tad Teams'!$B$10:$C$16,2,FALSE))</f>
        <v>Angels</v>
      </c>
      <c r="J51" s="35" t="s">
        <v>6</v>
      </c>
      <c r="K51" s="118" t="str">
        <f t="shared" si="5"/>
        <v/>
      </c>
      <c r="L51" s="57" t="str">
        <f t="shared" si="7"/>
        <v/>
      </c>
    </row>
    <row r="52" spans="1:12" x14ac:dyDescent="0.25">
      <c r="A52" s="98" t="str">
        <f t="shared" si="3"/>
        <v/>
      </c>
      <c r="B52" s="114">
        <v>43632</v>
      </c>
      <c r="C52" s="118" t="str">
        <f t="shared" si="4"/>
        <v>Sun</v>
      </c>
      <c r="D52" s="113">
        <v>0.41666666666666669</v>
      </c>
      <c r="E52" s="37">
        <f t="shared" si="1"/>
        <v>0.47916666666666669</v>
      </c>
      <c r="F52" s="35" t="s">
        <v>118</v>
      </c>
      <c r="G52" s="36" t="str">
        <f>IF(F52="","",VLOOKUP(F52,'2019 Tad Teams'!$B$10:$C$16,2,FALSE))</f>
        <v>Rays</v>
      </c>
      <c r="H52" s="35" t="s">
        <v>117</v>
      </c>
      <c r="I52" s="36" t="str">
        <f>IF(H52="","",VLOOKUP(H52,'2019 Tad Teams'!$B$10:$C$16,2,FALSE))</f>
        <v>Angels</v>
      </c>
      <c r="J52" s="35" t="s">
        <v>6</v>
      </c>
      <c r="K52" s="118" t="str">
        <f t="shared" si="5"/>
        <v/>
      </c>
      <c r="L52" s="57" t="str">
        <f t="shared" si="7"/>
        <v/>
      </c>
    </row>
    <row r="53" spans="1:12" x14ac:dyDescent="0.25">
      <c r="A53" s="98" t="str">
        <f t="shared" si="3"/>
        <v/>
      </c>
      <c r="B53" s="114">
        <v>43632</v>
      </c>
      <c r="C53" s="118" t="str">
        <f t="shared" si="4"/>
        <v>Sun</v>
      </c>
      <c r="D53" s="113">
        <v>0.41666666666666669</v>
      </c>
      <c r="E53" s="37">
        <f t="shared" si="1"/>
        <v>0.47916666666666669</v>
      </c>
      <c r="F53" s="35" t="s">
        <v>120</v>
      </c>
      <c r="G53" s="36" t="str">
        <f>IF(F53="","",VLOOKUP(F53,'2019 Tad Teams'!$B$10:$C$16,2,FALSE))</f>
        <v>BlueJays</v>
      </c>
      <c r="H53" s="35" t="s">
        <v>121</v>
      </c>
      <c r="I53" s="36" t="str">
        <f>IF(H53="","",VLOOKUP(H53,'2019 Tad Teams'!$B$10:$C$16,2,FALSE))</f>
        <v>Mariners</v>
      </c>
      <c r="J53" s="35" t="s">
        <v>8</v>
      </c>
      <c r="K53" s="118" t="str">
        <f t="shared" si="5"/>
        <v/>
      </c>
      <c r="L53" s="57" t="str">
        <f t="shared" si="7"/>
        <v/>
      </c>
    </row>
    <row r="54" spans="1:12" x14ac:dyDescent="0.25">
      <c r="A54" s="98" t="str">
        <f t="shared" si="3"/>
        <v/>
      </c>
      <c r="B54" s="114">
        <v>43632</v>
      </c>
      <c r="C54" s="118" t="str">
        <f t="shared" si="4"/>
        <v>Sun</v>
      </c>
      <c r="D54" s="113">
        <v>0.52083333333333337</v>
      </c>
      <c r="E54" s="37">
        <f t="shared" si="1"/>
        <v>0.58333333333333337</v>
      </c>
      <c r="F54" s="35" t="s">
        <v>111</v>
      </c>
      <c r="G54" s="36" t="str">
        <f>IF(F54="","",VLOOKUP(F54,'2019 Tad Teams'!$B$10:$C$16,2,FALSE))</f>
        <v>Royals</v>
      </c>
      <c r="H54" s="35" t="s">
        <v>122</v>
      </c>
      <c r="I54" s="36" t="str">
        <f>IF(H54="","",VLOOKUP(H54,'2019 Tad Teams'!$B$10:$C$16,2,FALSE))</f>
        <v>Yankees</v>
      </c>
      <c r="J54" s="35" t="s">
        <v>6</v>
      </c>
      <c r="K54" s="118" t="str">
        <f t="shared" si="5"/>
        <v/>
      </c>
      <c r="L54" s="57" t="str">
        <f t="shared" si="7"/>
        <v/>
      </c>
    </row>
  </sheetData>
  <autoFilter ref="B4:K54"/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'2019 Tad Teams'!$D$20:$D$27</xm:f>
          </x14:formula1>
          <xm:sqref>J5:J54</xm:sqref>
        </x14:dataValidation>
        <x14:dataValidation type="list" allowBlank="1" showInputMessage="1" showErrorMessage="1">
          <x14:formula1>
            <xm:f>'2019 Tad Teams'!$F$10:$F$16</xm:f>
          </x14:formula1>
          <xm:sqref>I2</xm:sqref>
        </x14:dataValidation>
        <x14:dataValidation type="list" allowBlank="1" showInputMessage="1" showErrorMessage="1">
          <x14:formula1>
            <xm:f>'2019 Tad Teams'!$B$10:$B$16</xm:f>
          </x14:formula1>
          <xm:sqref>H5:H54 F5:F54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14"/>
  <sheetViews>
    <sheetView workbookViewId="0">
      <pane ySplit="4" topLeftCell="A98" activePane="bottomLeft" state="frozen"/>
      <selection pane="bottomLeft" activeCell="C119" sqref="C119"/>
    </sheetView>
  </sheetViews>
  <sheetFormatPr defaultRowHeight="15" x14ac:dyDescent="0.25"/>
  <cols>
    <col min="1" max="1" width="10.7109375" style="98" bestFit="1" customWidth="1"/>
    <col min="2" max="2" width="11.5703125" style="98" bestFit="1" customWidth="1"/>
    <col min="3" max="3" width="20.7109375" style="98" bestFit="1" customWidth="1"/>
    <col min="4" max="4" width="10.85546875" style="98" bestFit="1" customWidth="1"/>
    <col min="5" max="8" width="9.140625" style="98"/>
    <col min="9" max="9" width="21.85546875" style="98" customWidth="1"/>
    <col min="10" max="14" width="9.140625" style="98"/>
    <col min="15" max="15" width="10.5703125" style="98" bestFit="1" customWidth="1"/>
    <col min="16" max="16" width="11.5703125" style="98" bestFit="1" customWidth="1"/>
    <col min="17" max="18" width="9.140625" style="98"/>
    <col min="19" max="22" width="9.140625" style="98" customWidth="1"/>
    <col min="23" max="16384" width="9.140625" style="98"/>
  </cols>
  <sheetData>
    <row r="1" spans="1:22" x14ac:dyDescent="0.25">
      <c r="T1" s="98" t="s">
        <v>164</v>
      </c>
      <c r="U1" s="98" t="s">
        <v>106</v>
      </c>
      <c r="V1" s="98" t="s">
        <v>107</v>
      </c>
    </row>
    <row r="2" spans="1:22" x14ac:dyDescent="0.25">
      <c r="P2" s="124" t="s">
        <v>106</v>
      </c>
      <c r="Q2" s="98" t="s">
        <v>163</v>
      </c>
      <c r="T2" s="105">
        <f>(0.5/24)/6</f>
        <v>3.472222222222222E-3</v>
      </c>
      <c r="U2" s="105">
        <f>0.25/24</f>
        <v>1.0416666666666666E-2</v>
      </c>
      <c r="V2" s="105">
        <f>0.5/24</f>
        <v>2.0833333333333332E-2</v>
      </c>
    </row>
    <row r="3" spans="1:22" ht="48.75" customHeight="1" x14ac:dyDescent="0.25">
      <c r="S3" s="105"/>
    </row>
    <row r="4" spans="1:22" s="128" customFormat="1" ht="75" x14ac:dyDescent="0.25">
      <c r="A4" s="129" t="s">
        <v>0</v>
      </c>
      <c r="B4" s="129" t="s">
        <v>92</v>
      </c>
      <c r="C4" s="133" t="s">
        <v>150</v>
      </c>
      <c r="D4" s="129" t="s">
        <v>151</v>
      </c>
      <c r="E4" s="129" t="s">
        <v>152</v>
      </c>
      <c r="F4" s="129" t="s">
        <v>153</v>
      </c>
      <c r="G4" s="129" t="s">
        <v>153</v>
      </c>
      <c r="H4" s="129" t="s">
        <v>154</v>
      </c>
      <c r="I4" s="129" t="s">
        <v>155</v>
      </c>
      <c r="J4" s="129" t="s">
        <v>156</v>
      </c>
      <c r="K4" s="129" t="s">
        <v>157</v>
      </c>
      <c r="L4" s="129" t="s">
        <v>103</v>
      </c>
      <c r="M4" s="129" t="s">
        <v>158</v>
      </c>
      <c r="N4" s="129" t="s">
        <v>159</v>
      </c>
      <c r="O4" s="129" t="s">
        <v>51</v>
      </c>
      <c r="P4" s="129" t="s">
        <v>104</v>
      </c>
      <c r="Q4" s="129" t="s">
        <v>160</v>
      </c>
      <c r="R4" s="129" t="s">
        <v>161</v>
      </c>
    </row>
    <row r="5" spans="1:22" x14ac:dyDescent="0.25">
      <c r="A5" s="80">
        <f>'2019 Tad Y2 P'!B5</f>
        <v>43557</v>
      </c>
      <c r="B5" s="79">
        <f>'2019 Tad Y2 P'!D5</f>
        <v>0.70833333333333337</v>
      </c>
      <c r="C5" s="119" t="str">
        <f>CONCATENATE("Prac - ",'2019 Tad Y2 P'!G5)</f>
        <v>Prac - Royals</v>
      </c>
      <c r="D5" s="119"/>
      <c r="E5" s="119"/>
      <c r="F5" s="119"/>
      <c r="G5" s="119"/>
      <c r="H5" s="119"/>
      <c r="I5" s="119" t="str">
        <f>'2019 Tad Y2 P'!H5</f>
        <v>SSAP #3 - East</v>
      </c>
      <c r="J5" s="119"/>
      <c r="K5" s="119"/>
      <c r="L5" s="119"/>
      <c r="M5" s="119" t="s">
        <v>10</v>
      </c>
      <c r="N5" s="119"/>
      <c r="O5" s="130">
        <f>'2019 Tad Y2 P'!E5-'2019 Tad Y2 P'!D5</f>
        <v>6.25E-2</v>
      </c>
      <c r="P5" s="79">
        <f>B5-HLOOKUP($P$2,$T$1:$V$2,2,FALSE)</f>
        <v>0.69791666666666674</v>
      </c>
      <c r="Q5" s="119"/>
      <c r="R5" s="119"/>
    </row>
    <row r="6" spans="1:22" x14ac:dyDescent="0.25">
      <c r="A6" s="80">
        <f>'2019 Tad Y2 P'!B6</f>
        <v>43557</v>
      </c>
      <c r="B6" s="79">
        <f>'2019 Tad Y2 P'!D6</f>
        <v>0.70833333333333337</v>
      </c>
      <c r="C6" s="119" t="str">
        <f>CONCATENATE("Prac - ",'2019 Tad Y2 P'!G6)</f>
        <v>Prac - Angels</v>
      </c>
      <c r="D6" s="119"/>
      <c r="E6" s="119"/>
      <c r="F6" s="119"/>
      <c r="G6" s="119"/>
      <c r="H6" s="119"/>
      <c r="I6" s="119" t="str">
        <f>'2019 Tad Y2 P'!H6</f>
        <v>SSAP #3 - Centre</v>
      </c>
      <c r="J6" s="119"/>
      <c r="K6" s="119"/>
      <c r="L6" s="119"/>
      <c r="M6" s="119" t="s">
        <v>10</v>
      </c>
      <c r="N6" s="119"/>
      <c r="O6" s="130">
        <f>'2019 Tad Y2 P'!E6-'2019 Tad Y2 P'!D6</f>
        <v>6.25E-2</v>
      </c>
      <c r="P6" s="79">
        <f t="shared" ref="P6:P69" si="0">B6-HLOOKUP($P$2,$T$1:$V$2,2,FALSE)</f>
        <v>0.69791666666666674</v>
      </c>
      <c r="Q6" s="119"/>
      <c r="R6" s="119"/>
    </row>
    <row r="7" spans="1:22" x14ac:dyDescent="0.25">
      <c r="A7" s="80">
        <f>'2019 Tad Y2 P'!B7</f>
        <v>43557</v>
      </c>
      <c r="B7" s="79">
        <f>'2019 Tad Y2 P'!D7</f>
        <v>0.70833333333333337</v>
      </c>
      <c r="C7" s="119" t="str">
        <f>CONCATENATE("Prac - ",'2019 Tad Y2 P'!G7)</f>
        <v>Prac - Rays</v>
      </c>
      <c r="D7" s="119"/>
      <c r="E7" s="119"/>
      <c r="F7" s="119"/>
      <c r="G7" s="119"/>
      <c r="H7" s="119"/>
      <c r="I7" s="119" t="str">
        <f>'2019 Tad Y2 P'!H7</f>
        <v>SSAP #3 - West</v>
      </c>
      <c r="J7" s="119"/>
      <c r="K7" s="119"/>
      <c r="L7" s="119"/>
      <c r="M7" s="119" t="s">
        <v>10</v>
      </c>
      <c r="N7" s="119"/>
      <c r="O7" s="130">
        <f>'2019 Tad Y2 P'!E7-'2019 Tad Y2 P'!D7</f>
        <v>6.25E-2</v>
      </c>
      <c r="P7" s="79">
        <f t="shared" si="0"/>
        <v>0.69791666666666674</v>
      </c>
      <c r="Q7" s="119"/>
      <c r="R7" s="119"/>
    </row>
    <row r="8" spans="1:22" x14ac:dyDescent="0.25">
      <c r="A8" s="80">
        <f>'2019 Tad Y2 P'!B8</f>
        <v>43557</v>
      </c>
      <c r="B8" s="79">
        <f>'2019 Tad Y2 P'!D8</f>
        <v>0.70833333333333337</v>
      </c>
      <c r="C8" s="119" t="str">
        <f>CONCATENATE("Prac - ",'2019 Tad Y2 P'!G8)</f>
        <v>Prac - Mariners</v>
      </c>
      <c r="D8" s="119"/>
      <c r="E8" s="119"/>
      <c r="F8" s="119"/>
      <c r="G8" s="119"/>
      <c r="H8" s="119"/>
      <c r="I8" s="119" t="str">
        <f>'2019 Tad Y2 P'!H8</f>
        <v>SSAP #3 - East</v>
      </c>
      <c r="J8" s="119"/>
      <c r="K8" s="119"/>
      <c r="L8" s="119"/>
      <c r="M8" s="119" t="s">
        <v>10</v>
      </c>
      <c r="N8" s="119"/>
      <c r="O8" s="130">
        <f>'2019 Tad Y2 P'!E8-'2019 Tad Y2 P'!D8</f>
        <v>6.25E-2</v>
      </c>
      <c r="P8" s="79">
        <f t="shared" si="0"/>
        <v>0.69791666666666674</v>
      </c>
      <c r="Q8" s="119"/>
      <c r="R8" s="119"/>
    </row>
    <row r="9" spans="1:22" x14ac:dyDescent="0.25">
      <c r="A9" s="80">
        <f>'2019 Tad Y2 P'!B9</f>
        <v>43557</v>
      </c>
      <c r="B9" s="79">
        <f>'2019 Tad Y2 P'!D9</f>
        <v>0.70833333333333337</v>
      </c>
      <c r="C9" s="119" t="str">
        <f>CONCATENATE("Prac - ",'2019 Tad Y2 P'!G9)</f>
        <v>Prac - RedSox</v>
      </c>
      <c r="D9" s="119"/>
      <c r="E9" s="119"/>
      <c r="F9" s="119"/>
      <c r="G9" s="119"/>
      <c r="H9" s="119"/>
      <c r="I9" s="119" t="str">
        <f>'2019 Tad Y2 P'!H9</f>
        <v>Bakerview South</v>
      </c>
      <c r="J9" s="119"/>
      <c r="K9" s="119"/>
      <c r="L9" s="119"/>
      <c r="M9" s="119" t="s">
        <v>10</v>
      </c>
      <c r="N9" s="119"/>
      <c r="O9" s="130">
        <f>'2019 Tad Y2 P'!E9-'2019 Tad Y2 P'!D9</f>
        <v>6.25E-2</v>
      </c>
      <c r="P9" s="79">
        <f t="shared" si="0"/>
        <v>0.69791666666666674</v>
      </c>
      <c r="Q9" s="119"/>
      <c r="R9" s="119"/>
    </row>
    <row r="10" spans="1:22" x14ac:dyDescent="0.25">
      <c r="A10" s="80">
        <f>'2019 Tad Y2 P'!B10</f>
        <v>43557</v>
      </c>
      <c r="B10" s="79">
        <f>'2019 Tad Y2 P'!D10</f>
        <v>0.77083333333333337</v>
      </c>
      <c r="C10" s="119" t="str">
        <f>CONCATENATE("Prac - ",'2019 Tad Y2 P'!G10)</f>
        <v>Prac - Yankees</v>
      </c>
      <c r="D10" s="119"/>
      <c r="E10" s="119"/>
      <c r="F10" s="119"/>
      <c r="G10" s="119"/>
      <c r="H10" s="119"/>
      <c r="I10" s="119" t="str">
        <f>'2019 Tad Y2 P'!H10</f>
        <v>Bakerview East</v>
      </c>
      <c r="J10" s="119"/>
      <c r="K10" s="119"/>
      <c r="L10" s="119"/>
      <c r="M10" s="119" t="s">
        <v>10</v>
      </c>
      <c r="N10" s="119"/>
      <c r="O10" s="130">
        <f>'2019 Tad Y2 P'!E10-'2019 Tad Y2 P'!D10</f>
        <v>6.25E-2</v>
      </c>
      <c r="P10" s="79">
        <f t="shared" si="0"/>
        <v>0.76041666666666674</v>
      </c>
      <c r="Q10" s="119"/>
      <c r="R10" s="119"/>
    </row>
    <row r="11" spans="1:22" x14ac:dyDescent="0.25">
      <c r="A11" s="80">
        <f>'2019 Tad Y2 P'!B11</f>
        <v>43557</v>
      </c>
      <c r="B11" s="79">
        <f>'2019 Tad Y2 P'!D11</f>
        <v>0.77083333333333337</v>
      </c>
      <c r="C11" s="119" t="str">
        <f>CONCATENATE("Prac - ",'2019 Tad Y2 P'!G11)</f>
        <v>Prac - BlueJays</v>
      </c>
      <c r="D11" s="119"/>
      <c r="E11" s="119"/>
      <c r="F11" s="119"/>
      <c r="G11" s="119"/>
      <c r="H11" s="119"/>
      <c r="I11" s="119" t="str">
        <f>'2019 Tad Y2 P'!H11</f>
        <v>Bakerview South</v>
      </c>
      <c r="J11" s="119"/>
      <c r="K11" s="119"/>
      <c r="L11" s="119"/>
      <c r="M11" s="119" t="s">
        <v>10</v>
      </c>
      <c r="N11" s="119"/>
      <c r="O11" s="130">
        <f>'2019 Tad Y2 P'!E11-'2019 Tad Y2 P'!D11</f>
        <v>6.25E-2</v>
      </c>
      <c r="P11" s="79">
        <f t="shared" si="0"/>
        <v>0.76041666666666674</v>
      </c>
      <c r="Q11" s="119"/>
      <c r="R11" s="119"/>
    </row>
    <row r="12" spans="1:22" x14ac:dyDescent="0.25">
      <c r="A12" s="80">
        <f>'2019 Tad Y2 P'!B12</f>
        <v>43559</v>
      </c>
      <c r="B12" s="79">
        <f>'2019 Tad Y2 P'!D12</f>
        <v>0.70833333333333337</v>
      </c>
      <c r="C12" s="119" t="str">
        <f>CONCATENATE("Prac - ",'2019 Tad Y2 P'!G12)</f>
        <v>Prac - Angels</v>
      </c>
      <c r="D12" s="119"/>
      <c r="E12" s="119"/>
      <c r="F12" s="119"/>
      <c r="G12" s="119"/>
      <c r="H12" s="119"/>
      <c r="I12" s="119" t="str">
        <f>'2019 Tad Y2 P'!H12</f>
        <v>SSAP #3 - East</v>
      </c>
      <c r="J12" s="119"/>
      <c r="K12" s="119"/>
      <c r="L12" s="119"/>
      <c r="M12" s="119" t="s">
        <v>10</v>
      </c>
      <c r="N12" s="119"/>
      <c r="O12" s="130">
        <f>'2019 Tad Y2 P'!E12-'2019 Tad Y2 P'!D12</f>
        <v>6.25E-2</v>
      </c>
      <c r="P12" s="79">
        <f t="shared" si="0"/>
        <v>0.69791666666666674</v>
      </c>
      <c r="Q12" s="119"/>
      <c r="R12" s="119"/>
    </row>
    <row r="13" spans="1:22" x14ac:dyDescent="0.25">
      <c r="A13" s="80">
        <f>'2019 Tad Y2 P'!B13</f>
        <v>43559</v>
      </c>
      <c r="B13" s="79">
        <f>'2019 Tad Y2 P'!D13</f>
        <v>0.70833333333333337</v>
      </c>
      <c r="C13" s="119" t="str">
        <f>CONCATENATE("Prac - ",'2019 Tad Y2 P'!G13)</f>
        <v>Prac - Mariners</v>
      </c>
      <c r="D13" s="119"/>
      <c r="E13" s="119"/>
      <c r="F13" s="119"/>
      <c r="G13" s="119"/>
      <c r="H13" s="119"/>
      <c r="I13" s="119" t="str">
        <f>'2019 Tad Y2 P'!H13</f>
        <v>SSAP #3 - Centre</v>
      </c>
      <c r="J13" s="119"/>
      <c r="K13" s="119"/>
      <c r="L13" s="119"/>
      <c r="M13" s="119" t="s">
        <v>10</v>
      </c>
      <c r="N13" s="119"/>
      <c r="O13" s="130">
        <f>'2019 Tad Y2 P'!E13-'2019 Tad Y2 P'!D13</f>
        <v>6.25E-2</v>
      </c>
      <c r="P13" s="79">
        <f t="shared" si="0"/>
        <v>0.69791666666666674</v>
      </c>
      <c r="Q13" s="119"/>
      <c r="R13" s="119"/>
    </row>
    <row r="14" spans="1:22" x14ac:dyDescent="0.25">
      <c r="A14" s="80">
        <f>'2019 Tad Y2 P'!B14</f>
        <v>43559</v>
      </c>
      <c r="B14" s="79">
        <f>'2019 Tad Y2 P'!D14</f>
        <v>0.70833333333333337</v>
      </c>
      <c r="C14" s="119" t="str">
        <f>CONCATENATE("Prac - ",'2019 Tad Y2 P'!G14)</f>
        <v>Prac - Yankees</v>
      </c>
      <c r="D14" s="119"/>
      <c r="E14" s="119"/>
      <c r="F14" s="119"/>
      <c r="G14" s="119"/>
      <c r="H14" s="119"/>
      <c r="I14" s="119" t="str">
        <f>'2019 Tad Y2 P'!H14</f>
        <v>SSAP #3 - West</v>
      </c>
      <c r="J14" s="119"/>
      <c r="K14" s="119"/>
      <c r="L14" s="119"/>
      <c r="M14" s="119" t="s">
        <v>10</v>
      </c>
      <c r="N14" s="119"/>
      <c r="O14" s="130">
        <f>'2019 Tad Y2 P'!E14-'2019 Tad Y2 P'!D14</f>
        <v>6.25E-2</v>
      </c>
      <c r="P14" s="79">
        <f t="shared" si="0"/>
        <v>0.69791666666666674</v>
      </c>
      <c r="Q14" s="119"/>
      <c r="R14" s="119"/>
    </row>
    <row r="15" spans="1:22" x14ac:dyDescent="0.25">
      <c r="A15" s="80">
        <f>'2019 Tad Y2 P'!B15</f>
        <v>43559</v>
      </c>
      <c r="B15" s="79">
        <f>'2019 Tad Y2 P'!D15</f>
        <v>0.70833333333333337</v>
      </c>
      <c r="C15" s="119" t="str">
        <f>CONCATENATE("Prac - ",'2019 Tad Y2 P'!G15)</f>
        <v>Prac - Rays</v>
      </c>
      <c r="D15" s="119"/>
      <c r="E15" s="119"/>
      <c r="F15" s="119"/>
      <c r="G15" s="119"/>
      <c r="H15" s="119"/>
      <c r="I15" s="119" t="str">
        <f>'2019 Tad Y2 P'!H15</f>
        <v>Bakerview East</v>
      </c>
      <c r="J15" s="119"/>
      <c r="K15" s="119"/>
      <c r="L15" s="119"/>
      <c r="M15" s="119" t="s">
        <v>10</v>
      </c>
      <c r="N15" s="119"/>
      <c r="O15" s="130">
        <f>'2019 Tad Y2 P'!E15-'2019 Tad Y2 P'!D15</f>
        <v>6.25E-2</v>
      </c>
      <c r="P15" s="79">
        <f t="shared" si="0"/>
        <v>0.69791666666666674</v>
      </c>
      <c r="Q15" s="119"/>
      <c r="R15" s="119"/>
    </row>
    <row r="16" spans="1:22" x14ac:dyDescent="0.25">
      <c r="A16" s="80">
        <f>'2019 Tad Y2 P'!B16</f>
        <v>43559</v>
      </c>
      <c r="B16" s="79">
        <f>'2019 Tad Y2 P'!D16</f>
        <v>0.77083333333333337</v>
      </c>
      <c r="C16" s="119" t="str">
        <f>CONCATENATE("Prac - ",'2019 Tad Y2 P'!G16)</f>
        <v>Prac - BlueJays</v>
      </c>
      <c r="D16" s="119"/>
      <c r="E16" s="119"/>
      <c r="F16" s="119"/>
      <c r="G16" s="119"/>
      <c r="H16" s="119"/>
      <c r="I16" s="119" t="str">
        <f>'2019 Tad Y2 P'!H16</f>
        <v>SSAP #3 - East</v>
      </c>
      <c r="J16" s="119"/>
      <c r="K16" s="119"/>
      <c r="L16" s="119"/>
      <c r="M16" s="119" t="s">
        <v>10</v>
      </c>
      <c r="N16" s="119"/>
      <c r="O16" s="130">
        <f>'2019 Tad Y2 P'!E16-'2019 Tad Y2 P'!D16</f>
        <v>6.25E-2</v>
      </c>
      <c r="P16" s="79">
        <f t="shared" si="0"/>
        <v>0.76041666666666674</v>
      </c>
      <c r="Q16" s="119"/>
      <c r="R16" s="119"/>
    </row>
    <row r="17" spans="1:18" x14ac:dyDescent="0.25">
      <c r="A17" s="80">
        <f>'2019 Tad Y2 P'!B17</f>
        <v>43559</v>
      </c>
      <c r="B17" s="79">
        <f>'2019 Tad Y2 P'!D17</f>
        <v>0.77083333333333337</v>
      </c>
      <c r="C17" s="119" t="str">
        <f>CONCATENATE("Prac - ",'2019 Tad Y2 P'!G17)</f>
        <v>Prac - RedSox</v>
      </c>
      <c r="D17" s="119"/>
      <c r="E17" s="119"/>
      <c r="F17" s="119"/>
      <c r="G17" s="119"/>
      <c r="H17" s="119"/>
      <c r="I17" s="119" t="str">
        <f>'2019 Tad Y2 P'!H17</f>
        <v>SSAP #3 - Centre</v>
      </c>
      <c r="J17" s="119"/>
      <c r="K17" s="119"/>
      <c r="L17" s="119"/>
      <c r="M17" s="119" t="s">
        <v>10</v>
      </c>
      <c r="N17" s="119"/>
      <c r="O17" s="130">
        <f>'2019 Tad Y2 P'!E17-'2019 Tad Y2 P'!D17</f>
        <v>6.25E-2</v>
      </c>
      <c r="P17" s="79">
        <f t="shared" si="0"/>
        <v>0.76041666666666674</v>
      </c>
      <c r="Q17" s="119"/>
      <c r="R17" s="119"/>
    </row>
    <row r="18" spans="1:18" x14ac:dyDescent="0.25">
      <c r="A18" s="80">
        <f>'2019 Tad Y2 P'!B18</f>
        <v>43559</v>
      </c>
      <c r="B18" s="79">
        <f>'2019 Tad Y2 P'!D18</f>
        <v>0.77083333333333337</v>
      </c>
      <c r="C18" s="119" t="str">
        <f>CONCATENATE("Prac - ",'2019 Tad Y2 P'!G18)</f>
        <v>Prac - Royals</v>
      </c>
      <c r="D18" s="119"/>
      <c r="E18" s="119"/>
      <c r="F18" s="119"/>
      <c r="G18" s="119"/>
      <c r="H18" s="119"/>
      <c r="I18" s="119" t="str">
        <f>'2019 Tad Y2 P'!H18</f>
        <v>SSAP #3 - West</v>
      </c>
      <c r="J18" s="119"/>
      <c r="K18" s="119"/>
      <c r="L18" s="119"/>
      <c r="M18" s="119" t="s">
        <v>10</v>
      </c>
      <c r="N18" s="119"/>
      <c r="O18" s="130">
        <f>'2019 Tad Y2 P'!E18-'2019 Tad Y2 P'!D18</f>
        <v>6.25E-2</v>
      </c>
      <c r="P18" s="79">
        <f t="shared" si="0"/>
        <v>0.76041666666666674</v>
      </c>
      <c r="Q18" s="119"/>
      <c r="R18" s="119"/>
    </row>
    <row r="19" spans="1:18" x14ac:dyDescent="0.25">
      <c r="A19" s="80">
        <f>'2019 Tad Y2 P'!B19</f>
        <v>43562</v>
      </c>
      <c r="B19" s="79">
        <f>'2019 Tad Y2 P'!D19</f>
        <v>0.39583333333333331</v>
      </c>
      <c r="C19" s="119" t="str">
        <f>CONCATENATE("Prac - ",'2019 Tad Y2 P'!G19)</f>
        <v>Prac - Yankees</v>
      </c>
      <c r="D19" s="119"/>
      <c r="E19" s="119"/>
      <c r="F19" s="119"/>
      <c r="G19" s="119"/>
      <c r="H19" s="119"/>
      <c r="I19" s="119" t="str">
        <f>'2019 Tad Y2 P'!H19</f>
        <v>SSAP #3 - East</v>
      </c>
      <c r="J19" s="119"/>
      <c r="K19" s="119"/>
      <c r="L19" s="119"/>
      <c r="M19" s="119" t="s">
        <v>10</v>
      </c>
      <c r="N19" s="119"/>
      <c r="O19" s="130">
        <f>'2019 Tad Y2 P'!E19-'2019 Tad Y2 P'!D19</f>
        <v>6.25E-2</v>
      </c>
      <c r="P19" s="79">
        <f t="shared" si="0"/>
        <v>0.38541666666666663</v>
      </c>
      <c r="Q19" s="119"/>
      <c r="R19" s="119"/>
    </row>
    <row r="20" spans="1:18" x14ac:dyDescent="0.25">
      <c r="A20" s="80">
        <f>'2019 Tad Y2 P'!B20</f>
        <v>43562</v>
      </c>
      <c r="B20" s="79">
        <f>'2019 Tad Y2 P'!D20</f>
        <v>0.39583333333333331</v>
      </c>
      <c r="C20" s="119" t="str">
        <f>CONCATENATE("Prac - ",'2019 Tad Y2 P'!G20)</f>
        <v>Prac - Angels</v>
      </c>
      <c r="D20" s="119"/>
      <c r="E20" s="119"/>
      <c r="F20" s="119"/>
      <c r="G20" s="119"/>
      <c r="H20" s="119"/>
      <c r="I20" s="119" t="str">
        <f>'2019 Tad Y2 P'!H20</f>
        <v>SSAP #3 - West</v>
      </c>
      <c r="J20" s="119"/>
      <c r="K20" s="119"/>
      <c r="L20" s="119"/>
      <c r="M20" s="119" t="s">
        <v>10</v>
      </c>
      <c r="N20" s="119"/>
      <c r="O20" s="130">
        <f>'2019 Tad Y2 P'!E20-'2019 Tad Y2 P'!D20</f>
        <v>6.25E-2</v>
      </c>
      <c r="P20" s="79">
        <f t="shared" si="0"/>
        <v>0.38541666666666663</v>
      </c>
      <c r="Q20" s="119"/>
      <c r="R20" s="119"/>
    </row>
    <row r="21" spans="1:18" x14ac:dyDescent="0.25">
      <c r="A21" s="80">
        <f>'2019 Tad Y2 P'!B21</f>
        <v>43562</v>
      </c>
      <c r="B21" s="79">
        <f>'2019 Tad Y2 P'!D21</f>
        <v>0.39583333333333331</v>
      </c>
      <c r="C21" s="119" t="str">
        <f>CONCATENATE("Prac - ",'2019 Tad Y2 P'!G21)</f>
        <v>Prac - RedSox</v>
      </c>
      <c r="D21" s="119"/>
      <c r="E21" s="119"/>
      <c r="F21" s="119"/>
      <c r="G21" s="119"/>
      <c r="H21" s="119"/>
      <c r="I21" s="119" t="str">
        <f>'2019 Tad Y2 P'!H21</f>
        <v>Bakerview East</v>
      </c>
      <c r="J21" s="119"/>
      <c r="K21" s="119"/>
      <c r="L21" s="119"/>
      <c r="M21" s="119" t="s">
        <v>10</v>
      </c>
      <c r="N21" s="119"/>
      <c r="O21" s="130">
        <f>'2019 Tad Y2 P'!E21-'2019 Tad Y2 P'!D21</f>
        <v>6.25E-2</v>
      </c>
      <c r="P21" s="79">
        <f t="shared" si="0"/>
        <v>0.38541666666666663</v>
      </c>
      <c r="Q21" s="119"/>
      <c r="R21" s="119"/>
    </row>
    <row r="22" spans="1:18" x14ac:dyDescent="0.25">
      <c r="A22" s="80">
        <f>'2019 Tad Y2 P'!B22</f>
        <v>43562</v>
      </c>
      <c r="B22" s="79">
        <f>'2019 Tad Y2 P'!D22</f>
        <v>0.39583333333333331</v>
      </c>
      <c r="C22" s="119" t="str">
        <f>CONCATENATE("Prac - ",'2019 Tad Y2 P'!G22)</f>
        <v>Prac - Mariners</v>
      </c>
      <c r="D22" s="119"/>
      <c r="E22" s="119"/>
      <c r="F22" s="119"/>
      <c r="G22" s="119"/>
      <c r="H22" s="119"/>
      <c r="I22" s="119" t="str">
        <f>'2019 Tad Y2 P'!H22</f>
        <v>Bakerview West</v>
      </c>
      <c r="J22" s="119"/>
      <c r="K22" s="119"/>
      <c r="L22" s="119"/>
      <c r="M22" s="119" t="s">
        <v>10</v>
      </c>
      <c r="N22" s="119"/>
      <c r="O22" s="130">
        <f>'2019 Tad Y2 P'!E22-'2019 Tad Y2 P'!D22</f>
        <v>6.25E-2</v>
      </c>
      <c r="P22" s="79">
        <f t="shared" si="0"/>
        <v>0.38541666666666663</v>
      </c>
      <c r="Q22" s="119"/>
      <c r="R22" s="119"/>
    </row>
    <row r="23" spans="1:18" x14ac:dyDescent="0.25">
      <c r="A23" s="80">
        <f>'2019 Tad Y2 P'!B23</f>
        <v>43562</v>
      </c>
      <c r="B23" s="79">
        <f>'2019 Tad Y2 P'!D23</f>
        <v>0.45833333333333331</v>
      </c>
      <c r="C23" s="119" t="str">
        <f>CONCATENATE("Prac - ",'2019 Tad Y2 P'!G23)</f>
        <v>Prac - Royals</v>
      </c>
      <c r="D23" s="119"/>
      <c r="E23" s="119"/>
      <c r="F23" s="119"/>
      <c r="G23" s="119"/>
      <c r="H23" s="119"/>
      <c r="I23" s="119" t="str">
        <f>'2019 Tad Y2 P'!H23</f>
        <v>SSAP #3 - East</v>
      </c>
      <c r="J23" s="119"/>
      <c r="K23" s="119"/>
      <c r="L23" s="119"/>
      <c r="M23" s="119" t="s">
        <v>10</v>
      </c>
      <c r="N23" s="119"/>
      <c r="O23" s="130">
        <f>'2019 Tad Y2 P'!E23-'2019 Tad Y2 P'!D23</f>
        <v>6.2499999999999944E-2</v>
      </c>
      <c r="P23" s="79">
        <f t="shared" si="0"/>
        <v>0.44791666666666663</v>
      </c>
      <c r="Q23" s="119"/>
      <c r="R23" s="119"/>
    </row>
    <row r="24" spans="1:18" x14ac:dyDescent="0.25">
      <c r="A24" s="80">
        <f>'2019 Tad Y2 P'!B24</f>
        <v>43562</v>
      </c>
      <c r="B24" s="79">
        <f>'2019 Tad Y2 P'!D24</f>
        <v>0.45833333333333331</v>
      </c>
      <c r="C24" s="119" t="str">
        <f>CONCATENATE("Prac - ",'2019 Tad Y2 P'!G24)</f>
        <v>Prac - Rays</v>
      </c>
      <c r="D24" s="119"/>
      <c r="E24" s="119"/>
      <c r="F24" s="119"/>
      <c r="G24" s="119"/>
      <c r="H24" s="119"/>
      <c r="I24" s="119" t="str">
        <f>'2019 Tad Y2 P'!H24</f>
        <v>SSAP #3 - West</v>
      </c>
      <c r="J24" s="119"/>
      <c r="K24" s="119"/>
      <c r="L24" s="119"/>
      <c r="M24" s="119" t="s">
        <v>10</v>
      </c>
      <c r="N24" s="119"/>
      <c r="O24" s="130">
        <f>'2019 Tad Y2 P'!E24-'2019 Tad Y2 P'!D24</f>
        <v>6.2499999999999944E-2</v>
      </c>
      <c r="P24" s="79">
        <f t="shared" si="0"/>
        <v>0.44791666666666663</v>
      </c>
      <c r="Q24" s="119"/>
      <c r="R24" s="119"/>
    </row>
    <row r="25" spans="1:18" x14ac:dyDescent="0.25">
      <c r="A25" s="80">
        <f>'2019 Tad Y2 P'!B25</f>
        <v>43562</v>
      </c>
      <c r="B25" s="79">
        <f>'2019 Tad Y2 P'!D25</f>
        <v>0.54166666666666663</v>
      </c>
      <c r="C25" s="119" t="str">
        <f>CONCATENATE("Prac - ",'2019 Tad Y2 P'!G25)</f>
        <v>Prac - BlueJays</v>
      </c>
      <c r="D25" s="119"/>
      <c r="E25" s="119"/>
      <c r="F25" s="119"/>
      <c r="G25" s="119"/>
      <c r="H25" s="119"/>
      <c r="I25" s="119" t="str">
        <f>'2019 Tad Y2 P'!H25</f>
        <v>SSAP #3 - East</v>
      </c>
      <c r="J25" s="119"/>
      <c r="K25" s="119"/>
      <c r="L25" s="119"/>
      <c r="M25" s="119" t="s">
        <v>10</v>
      </c>
      <c r="N25" s="119"/>
      <c r="O25" s="130">
        <f>'2019 Tad Y2 P'!E25-'2019 Tad Y2 P'!D25</f>
        <v>6.25E-2</v>
      </c>
      <c r="P25" s="79">
        <f t="shared" si="0"/>
        <v>0.53125</v>
      </c>
      <c r="Q25" s="119"/>
      <c r="R25" s="119"/>
    </row>
    <row r="26" spans="1:18" x14ac:dyDescent="0.25">
      <c r="A26" s="80">
        <f>'2019 Tad Y2 P'!B26</f>
        <v>43564</v>
      </c>
      <c r="B26" s="79">
        <f>'2019 Tad Y2 P'!D26</f>
        <v>0.70833333333333337</v>
      </c>
      <c r="C26" s="119" t="str">
        <f>CONCATENATE("Prac - ",'2019 Tad Y2 P'!G26)</f>
        <v>Prac - Royals</v>
      </c>
      <c r="D26" s="119"/>
      <c r="E26" s="119"/>
      <c r="F26" s="119"/>
      <c r="G26" s="119"/>
      <c r="H26" s="119"/>
      <c r="I26" s="119" t="str">
        <f>'2019 Tad Y2 P'!H26</f>
        <v>SSAP #3 - East</v>
      </c>
      <c r="J26" s="119"/>
      <c r="K26" s="119"/>
      <c r="L26" s="119"/>
      <c r="M26" s="119" t="s">
        <v>10</v>
      </c>
      <c r="N26" s="119"/>
      <c r="O26" s="130">
        <f>'2019 Tad Y2 P'!E26-'2019 Tad Y2 P'!D26</f>
        <v>6.25E-2</v>
      </c>
      <c r="P26" s="79">
        <f t="shared" si="0"/>
        <v>0.69791666666666674</v>
      </c>
      <c r="Q26" s="119"/>
      <c r="R26" s="119"/>
    </row>
    <row r="27" spans="1:18" x14ac:dyDescent="0.25">
      <c r="A27" s="80">
        <f>'2019 Tad Y2 P'!B27</f>
        <v>43564</v>
      </c>
      <c r="B27" s="79">
        <f>'2019 Tad Y2 P'!D27</f>
        <v>0.70833333333333337</v>
      </c>
      <c r="C27" s="119" t="str">
        <f>CONCATENATE("Prac - ",'2019 Tad Y2 P'!G27)</f>
        <v>Prac - Rays</v>
      </c>
      <c r="D27" s="119"/>
      <c r="E27" s="119"/>
      <c r="F27" s="119"/>
      <c r="G27" s="119"/>
      <c r="H27" s="119"/>
      <c r="I27" s="119" t="str">
        <f>'2019 Tad Y2 P'!H27</f>
        <v>Bakerview East</v>
      </c>
      <c r="J27" s="119"/>
      <c r="K27" s="119"/>
      <c r="L27" s="119"/>
      <c r="M27" s="119" t="s">
        <v>10</v>
      </c>
      <c r="N27" s="119"/>
      <c r="O27" s="130">
        <f>'2019 Tad Y2 P'!E27-'2019 Tad Y2 P'!D27</f>
        <v>6.25E-2</v>
      </c>
      <c r="P27" s="79">
        <f t="shared" si="0"/>
        <v>0.69791666666666674</v>
      </c>
      <c r="Q27" s="119"/>
      <c r="R27" s="119"/>
    </row>
    <row r="28" spans="1:18" x14ac:dyDescent="0.25">
      <c r="A28" s="80">
        <f>'2019 Tad Y2 P'!B28</f>
        <v>43564</v>
      </c>
      <c r="B28" s="79">
        <f>'2019 Tad Y2 P'!D28</f>
        <v>0.77083333333333337</v>
      </c>
      <c r="C28" s="119" t="str">
        <f>CONCATENATE("Prac - ",'2019 Tad Y2 P'!G28)</f>
        <v>Prac - Yankees</v>
      </c>
      <c r="D28" s="119"/>
      <c r="E28" s="119"/>
      <c r="F28" s="119"/>
      <c r="G28" s="119"/>
      <c r="H28" s="119"/>
      <c r="I28" s="119" t="str">
        <f>'2019 Tad Y2 P'!H28</f>
        <v>Cent. Oval - SE</v>
      </c>
      <c r="J28" s="119"/>
      <c r="K28" s="119"/>
      <c r="L28" s="119"/>
      <c r="M28" s="119" t="s">
        <v>10</v>
      </c>
      <c r="N28" s="119"/>
      <c r="O28" s="130">
        <f>'2019 Tad Y2 P'!E28-'2019 Tad Y2 P'!D28</f>
        <v>6.25E-2</v>
      </c>
      <c r="P28" s="79">
        <f t="shared" si="0"/>
        <v>0.76041666666666674</v>
      </c>
      <c r="Q28" s="119"/>
      <c r="R28" s="119"/>
    </row>
    <row r="29" spans="1:18" x14ac:dyDescent="0.25">
      <c r="A29" s="80">
        <f>'2019 Tad Y2 P'!B29</f>
        <v>43564</v>
      </c>
      <c r="B29" s="79">
        <f>'2019 Tad Y2 P'!D29</f>
        <v>0.77083333333333337</v>
      </c>
      <c r="C29" s="119" t="str">
        <f>CONCATENATE("Prac - ",'2019 Tad Y2 P'!G29)</f>
        <v>Prac - Mariners</v>
      </c>
      <c r="D29" s="119"/>
      <c r="E29" s="119"/>
      <c r="F29" s="119"/>
      <c r="G29" s="119"/>
      <c r="H29" s="119"/>
      <c r="I29" s="119" t="str">
        <f>'2019 Tad Y2 P'!H29</f>
        <v>Cent. Oval - SW</v>
      </c>
      <c r="J29" s="119"/>
      <c r="K29" s="119"/>
      <c r="L29" s="119"/>
      <c r="M29" s="119" t="s">
        <v>10</v>
      </c>
      <c r="N29" s="119"/>
      <c r="O29" s="130">
        <f>'2019 Tad Y2 P'!E29-'2019 Tad Y2 P'!D29</f>
        <v>6.25E-2</v>
      </c>
      <c r="P29" s="79">
        <f t="shared" si="0"/>
        <v>0.76041666666666674</v>
      </c>
      <c r="Q29" s="119"/>
      <c r="R29" s="119"/>
    </row>
    <row r="30" spans="1:18" x14ac:dyDescent="0.25">
      <c r="A30" s="80">
        <f>'2019 Tad Y2 P'!B30</f>
        <v>43564</v>
      </c>
      <c r="B30" s="79">
        <f>'2019 Tad Y2 P'!D30</f>
        <v>0.77083333333333337</v>
      </c>
      <c r="C30" s="119" t="str">
        <f>CONCATENATE("Prac - ",'2019 Tad Y2 P'!G30)</f>
        <v>Prac - BlueJays</v>
      </c>
      <c r="D30" s="119"/>
      <c r="E30" s="119"/>
      <c r="F30" s="119"/>
      <c r="G30" s="119"/>
      <c r="H30" s="119"/>
      <c r="I30" s="119" t="str">
        <f>'2019 Tad Y2 P'!H30</f>
        <v>Cent. Oval - NW</v>
      </c>
      <c r="J30" s="119"/>
      <c r="K30" s="119"/>
      <c r="L30" s="119"/>
      <c r="M30" s="119" t="s">
        <v>10</v>
      </c>
      <c r="N30" s="119"/>
      <c r="O30" s="130">
        <f>'2019 Tad Y2 P'!E30-'2019 Tad Y2 P'!D30</f>
        <v>6.25E-2</v>
      </c>
      <c r="P30" s="79">
        <f t="shared" si="0"/>
        <v>0.76041666666666674</v>
      </c>
      <c r="Q30" s="119"/>
      <c r="R30" s="119"/>
    </row>
    <row r="31" spans="1:18" x14ac:dyDescent="0.25">
      <c r="A31" s="80">
        <f>'2019 Tad Y2 P'!B31</f>
        <v>43564</v>
      </c>
      <c r="B31" s="79">
        <f>'2019 Tad Y2 P'!D31</f>
        <v>0.77083333333333337</v>
      </c>
      <c r="C31" s="119" t="str">
        <f>CONCATENATE("Prac - ",'2019 Tad Y2 P'!G31)</f>
        <v>Prac - RedSox</v>
      </c>
      <c r="D31" s="119"/>
      <c r="E31" s="119"/>
      <c r="F31" s="119"/>
      <c r="G31" s="119"/>
      <c r="H31" s="119"/>
      <c r="I31" s="119" t="str">
        <f>'2019 Tad Y2 P'!H31</f>
        <v>Cent. Oval - NE</v>
      </c>
      <c r="J31" s="119"/>
      <c r="K31" s="119"/>
      <c r="L31" s="119"/>
      <c r="M31" s="119" t="s">
        <v>10</v>
      </c>
      <c r="N31" s="119"/>
      <c r="O31" s="130">
        <f>'2019 Tad Y2 P'!E31-'2019 Tad Y2 P'!D31</f>
        <v>6.25E-2</v>
      </c>
      <c r="P31" s="79">
        <f t="shared" si="0"/>
        <v>0.76041666666666674</v>
      </c>
      <c r="Q31" s="119"/>
      <c r="R31" s="119"/>
    </row>
    <row r="32" spans="1:18" x14ac:dyDescent="0.25">
      <c r="A32" s="80">
        <f>'2019 Tad Y2 P'!B32</f>
        <v>43564</v>
      </c>
      <c r="B32" s="79">
        <f>'2019 Tad Y2 P'!D32</f>
        <v>0.77083333333333337</v>
      </c>
      <c r="C32" s="119" t="str">
        <f>CONCATENATE("Prac - ",'2019 Tad Y2 P'!G32)</f>
        <v>Prac - Angels</v>
      </c>
      <c r="D32" s="119"/>
      <c r="E32" s="119"/>
      <c r="F32" s="119"/>
      <c r="G32" s="119"/>
      <c r="H32" s="119"/>
      <c r="I32" s="119" t="str">
        <f>'2019 Tad Y2 P'!H32</f>
        <v>Bakerview East</v>
      </c>
      <c r="J32" s="119"/>
      <c r="K32" s="119"/>
      <c r="L32" s="119"/>
      <c r="M32" s="119" t="s">
        <v>10</v>
      </c>
      <c r="N32" s="119"/>
      <c r="O32" s="130">
        <f>'2019 Tad Y2 P'!E32-'2019 Tad Y2 P'!D32</f>
        <v>6.25E-2</v>
      </c>
      <c r="P32" s="79">
        <f t="shared" si="0"/>
        <v>0.76041666666666674</v>
      </c>
      <c r="Q32" s="119"/>
      <c r="R32" s="119"/>
    </row>
    <row r="33" spans="1:18" x14ac:dyDescent="0.25">
      <c r="A33" s="80">
        <f>'2019 Tad Y2 P'!B33</f>
        <v>43566</v>
      </c>
      <c r="B33" s="79">
        <f>'2019 Tad Y2 P'!D33</f>
        <v>0.70833333333333337</v>
      </c>
      <c r="C33" s="119" t="str">
        <f>CONCATENATE("Prac - ",'2019 Tad Y2 P'!G33)</f>
        <v>Prac - BlueJays</v>
      </c>
      <c r="D33" s="119"/>
      <c r="E33" s="119"/>
      <c r="F33" s="119"/>
      <c r="G33" s="119"/>
      <c r="H33" s="119"/>
      <c r="I33" s="119" t="str">
        <f>'2019 Tad Y2 P'!H33</f>
        <v>SSAP #3 - East</v>
      </c>
      <c r="J33" s="119"/>
      <c r="K33" s="119"/>
      <c r="L33" s="119"/>
      <c r="M33" s="119" t="s">
        <v>10</v>
      </c>
      <c r="N33" s="119"/>
      <c r="O33" s="130">
        <f>'2019 Tad Y2 P'!E33-'2019 Tad Y2 P'!D33</f>
        <v>6.25E-2</v>
      </c>
      <c r="P33" s="79">
        <f t="shared" si="0"/>
        <v>0.69791666666666674</v>
      </c>
      <c r="Q33" s="119"/>
      <c r="R33" s="119"/>
    </row>
    <row r="34" spans="1:18" x14ac:dyDescent="0.25">
      <c r="A34" s="80">
        <f>'2019 Tad Y2 P'!B34</f>
        <v>43566</v>
      </c>
      <c r="B34" s="79">
        <f>'2019 Tad Y2 P'!D34</f>
        <v>0.70833333333333337</v>
      </c>
      <c r="C34" s="119" t="str">
        <f>CONCATENATE("Prac - ",'2019 Tad Y2 P'!G34)</f>
        <v>Prac - Mariners</v>
      </c>
      <c r="D34" s="119"/>
      <c r="E34" s="119"/>
      <c r="F34" s="119"/>
      <c r="G34" s="119"/>
      <c r="H34" s="119"/>
      <c r="I34" s="119" t="str">
        <f>'2019 Tad Y2 P'!H34</f>
        <v>SSAP #3 - West</v>
      </c>
      <c r="J34" s="119"/>
      <c r="K34" s="119"/>
      <c r="L34" s="119"/>
      <c r="M34" s="119" t="s">
        <v>10</v>
      </c>
      <c r="N34" s="119"/>
      <c r="O34" s="130">
        <f>'2019 Tad Y2 P'!E34-'2019 Tad Y2 P'!D34</f>
        <v>6.25E-2</v>
      </c>
      <c r="P34" s="79">
        <f t="shared" si="0"/>
        <v>0.69791666666666674</v>
      </c>
      <c r="Q34" s="119"/>
      <c r="R34" s="119"/>
    </row>
    <row r="35" spans="1:18" x14ac:dyDescent="0.25">
      <c r="A35" s="80">
        <f>'2019 Tad Y2 P'!B35</f>
        <v>43566</v>
      </c>
      <c r="B35" s="79">
        <f>'2019 Tad Y2 P'!D35</f>
        <v>0.70833333333333337</v>
      </c>
      <c r="C35" s="119" t="str">
        <f>CONCATENATE("Prac - ",'2019 Tad Y2 P'!G35)</f>
        <v>Prac - RedSox</v>
      </c>
      <c r="D35" s="119"/>
      <c r="E35" s="119"/>
      <c r="F35" s="119"/>
      <c r="G35" s="119"/>
      <c r="H35" s="119"/>
      <c r="I35" s="119" t="str">
        <f>'2019 Tad Y2 P'!H35</f>
        <v>Bakerview East</v>
      </c>
      <c r="J35" s="119"/>
      <c r="K35" s="119"/>
      <c r="L35" s="119"/>
      <c r="M35" s="119" t="s">
        <v>10</v>
      </c>
      <c r="N35" s="119"/>
      <c r="O35" s="130">
        <f>'2019 Tad Y2 P'!E35-'2019 Tad Y2 P'!D35</f>
        <v>6.25E-2</v>
      </c>
      <c r="P35" s="79">
        <f t="shared" si="0"/>
        <v>0.69791666666666674</v>
      </c>
      <c r="Q35" s="119"/>
      <c r="R35" s="119"/>
    </row>
    <row r="36" spans="1:18" x14ac:dyDescent="0.25">
      <c r="A36" s="80">
        <f>'2019 Tad Y2 P'!B36</f>
        <v>43567</v>
      </c>
      <c r="B36" s="79">
        <f>'2019 Tad Y2 P'!D36</f>
        <v>0.70833333333333337</v>
      </c>
      <c r="C36" s="119" t="str">
        <f>CONCATENATE("Prac - ",'2019 Tad Y2 P'!G36)</f>
        <v>Prac - Yankees</v>
      </c>
      <c r="D36" s="119"/>
      <c r="E36" s="119"/>
      <c r="F36" s="119"/>
      <c r="G36" s="119"/>
      <c r="H36" s="119"/>
      <c r="I36" s="119" t="str">
        <f>'2019 Tad Y2 P'!H36</f>
        <v>Cent. Oval - SE</v>
      </c>
      <c r="J36" s="119"/>
      <c r="K36" s="119"/>
      <c r="L36" s="119"/>
      <c r="M36" s="119" t="s">
        <v>10</v>
      </c>
      <c r="N36" s="119"/>
      <c r="O36" s="130">
        <f>'2019 Tad Y2 P'!E36-'2019 Tad Y2 P'!D36</f>
        <v>6.25E-2</v>
      </c>
      <c r="P36" s="79">
        <f t="shared" si="0"/>
        <v>0.69791666666666674</v>
      </c>
      <c r="Q36" s="119"/>
      <c r="R36" s="119"/>
    </row>
    <row r="37" spans="1:18" x14ac:dyDescent="0.25">
      <c r="A37" s="80">
        <f>'2019 Tad Y2 P'!B37</f>
        <v>43567</v>
      </c>
      <c r="B37" s="79">
        <f>'2019 Tad Y2 P'!D37</f>
        <v>0.70833333333333337</v>
      </c>
      <c r="C37" s="119" t="str">
        <f>CONCATENATE("Prac - ",'2019 Tad Y2 P'!G37)</f>
        <v>Prac - Royals</v>
      </c>
      <c r="D37" s="119"/>
      <c r="E37" s="119"/>
      <c r="F37" s="119"/>
      <c r="G37" s="119"/>
      <c r="H37" s="119"/>
      <c r="I37" s="119" t="str">
        <f>'2019 Tad Y2 P'!H37</f>
        <v>Cent. Oval - SW</v>
      </c>
      <c r="J37" s="119"/>
      <c r="K37" s="119"/>
      <c r="L37" s="119"/>
      <c r="M37" s="119" t="s">
        <v>10</v>
      </c>
      <c r="N37" s="119"/>
      <c r="O37" s="130">
        <f>'2019 Tad Y2 P'!E37-'2019 Tad Y2 P'!D37</f>
        <v>6.25E-2</v>
      </c>
      <c r="P37" s="79">
        <f t="shared" si="0"/>
        <v>0.69791666666666674</v>
      </c>
      <c r="Q37" s="119"/>
      <c r="R37" s="119"/>
    </row>
    <row r="38" spans="1:18" x14ac:dyDescent="0.25">
      <c r="A38" s="80">
        <f>'2019 Tad Y2 P'!B38</f>
        <v>43567</v>
      </c>
      <c r="B38" s="79">
        <f>'2019 Tad Y2 P'!D38</f>
        <v>0.70833333333333337</v>
      </c>
      <c r="C38" s="119" t="str">
        <f>CONCATENATE("Prac - ",'2019 Tad Y2 P'!G38)</f>
        <v>Prac - Angels</v>
      </c>
      <c r="D38" s="119"/>
      <c r="E38" s="119"/>
      <c r="F38" s="119"/>
      <c r="G38" s="119"/>
      <c r="H38" s="119"/>
      <c r="I38" s="119" t="str">
        <f>'2019 Tad Y2 P'!H38</f>
        <v>Cent. Oval - NW</v>
      </c>
      <c r="J38" s="119"/>
      <c r="K38" s="119"/>
      <c r="L38" s="119"/>
      <c r="M38" s="119" t="s">
        <v>10</v>
      </c>
      <c r="N38" s="119"/>
      <c r="O38" s="130">
        <f>'2019 Tad Y2 P'!E38-'2019 Tad Y2 P'!D38</f>
        <v>6.25E-2</v>
      </c>
      <c r="P38" s="79">
        <f t="shared" si="0"/>
        <v>0.69791666666666674</v>
      </c>
      <c r="Q38" s="119"/>
      <c r="R38" s="119"/>
    </row>
    <row r="39" spans="1:18" x14ac:dyDescent="0.25">
      <c r="A39" s="80">
        <f>'2019 Tad Y2 P'!B39</f>
        <v>43567</v>
      </c>
      <c r="B39" s="79">
        <f>'2019 Tad Y2 P'!D39</f>
        <v>0.70833333333333337</v>
      </c>
      <c r="C39" s="119" t="str">
        <f>CONCATENATE("Prac - ",'2019 Tad Y2 P'!G39)</f>
        <v>Prac - Rays</v>
      </c>
      <c r="D39" s="119"/>
      <c r="E39" s="119"/>
      <c r="F39" s="119"/>
      <c r="G39" s="119"/>
      <c r="H39" s="119"/>
      <c r="I39" s="119" t="str">
        <f>'2019 Tad Y2 P'!H39</f>
        <v>Cent. Oval - NE</v>
      </c>
      <c r="J39" s="119"/>
      <c r="K39" s="119"/>
      <c r="L39" s="119"/>
      <c r="M39" s="119" t="s">
        <v>10</v>
      </c>
      <c r="N39" s="119"/>
      <c r="O39" s="130">
        <f>'2019 Tad Y2 P'!E39-'2019 Tad Y2 P'!D39</f>
        <v>6.25E-2</v>
      </c>
      <c r="P39" s="79">
        <f t="shared" si="0"/>
        <v>0.69791666666666674</v>
      </c>
      <c r="Q39" s="119"/>
      <c r="R39" s="119"/>
    </row>
    <row r="40" spans="1:18" x14ac:dyDescent="0.25">
      <c r="A40" s="80">
        <f>'2019 Tad Y2 P'!B40</f>
        <v>43569</v>
      </c>
      <c r="B40" s="79">
        <f>'2019 Tad Y2 P'!D40</f>
        <v>0.54166666666666663</v>
      </c>
      <c r="C40" s="119" t="str">
        <f>CONCATENATE("Prac - ",'2019 Tad Y2 P'!G40)</f>
        <v>Prac - Yankees</v>
      </c>
      <c r="D40" s="119"/>
      <c r="E40" s="119"/>
      <c r="F40" s="119"/>
      <c r="G40" s="119"/>
      <c r="H40" s="119"/>
      <c r="I40" s="119" t="str">
        <f>'2019 Tad Y2 P'!H40</f>
        <v>SSAP #3 - Centre</v>
      </c>
      <c r="J40" s="119"/>
      <c r="K40" s="119"/>
      <c r="L40" s="119"/>
      <c r="M40" s="119" t="s">
        <v>10</v>
      </c>
      <c r="N40" s="119"/>
      <c r="O40" s="130">
        <f>'2019 Tad Y2 P'!E40-'2019 Tad Y2 P'!D40</f>
        <v>6.25E-2</v>
      </c>
      <c r="P40" s="79">
        <f t="shared" si="0"/>
        <v>0.53125</v>
      </c>
      <c r="Q40" s="119"/>
      <c r="R40" s="119"/>
    </row>
    <row r="41" spans="1:18" x14ac:dyDescent="0.25">
      <c r="A41" s="80">
        <f>'2019 Tad Y2 P'!B41</f>
        <v>43571</v>
      </c>
      <c r="B41" s="79">
        <f>'2019 Tad Y2 P'!D41</f>
        <v>0.70833333333333337</v>
      </c>
      <c r="C41" s="119" t="str">
        <f>CONCATENATE("Prac - ",'2019 Tad Y2 P'!G41)</f>
        <v>Prac - RedSox</v>
      </c>
      <c r="D41" s="119"/>
      <c r="E41" s="119"/>
      <c r="F41" s="119"/>
      <c r="G41" s="119"/>
      <c r="H41" s="119"/>
      <c r="I41" s="119" t="str">
        <f>'2019 Tad Y2 P'!H41</f>
        <v>SSAP #3 - East</v>
      </c>
      <c r="J41" s="119"/>
      <c r="K41" s="119"/>
      <c r="L41" s="119"/>
      <c r="M41" s="119" t="s">
        <v>10</v>
      </c>
      <c r="N41" s="119"/>
      <c r="O41" s="130">
        <f>'2019 Tad Y2 P'!E41-'2019 Tad Y2 P'!D41</f>
        <v>6.25E-2</v>
      </c>
      <c r="P41" s="79">
        <f t="shared" si="0"/>
        <v>0.69791666666666674</v>
      </c>
      <c r="Q41" s="119"/>
      <c r="R41" s="119"/>
    </row>
    <row r="42" spans="1:18" x14ac:dyDescent="0.25">
      <c r="A42" s="80">
        <f>'2019 Tad Y2 P'!B42</f>
        <v>43571</v>
      </c>
      <c r="B42" s="79">
        <f>'2019 Tad Y2 P'!D42</f>
        <v>0.70833333333333337</v>
      </c>
      <c r="C42" s="119" t="str">
        <f>CONCATENATE("Prac - ",'2019 Tad Y2 P'!G42)</f>
        <v>Prac - BlueJays</v>
      </c>
      <c r="D42" s="119"/>
      <c r="E42" s="119"/>
      <c r="F42" s="119"/>
      <c r="G42" s="119"/>
      <c r="H42" s="119"/>
      <c r="I42" s="119" t="str">
        <f>'2019 Tad Y2 P'!H42</f>
        <v>SSAP #3 - West</v>
      </c>
      <c r="J42" s="119"/>
      <c r="K42" s="119"/>
      <c r="L42" s="119"/>
      <c r="M42" s="119" t="s">
        <v>10</v>
      </c>
      <c r="N42" s="119"/>
      <c r="O42" s="130">
        <f>'2019 Tad Y2 P'!E42-'2019 Tad Y2 P'!D42</f>
        <v>6.25E-2</v>
      </c>
      <c r="P42" s="79">
        <f t="shared" si="0"/>
        <v>0.69791666666666674</v>
      </c>
      <c r="Q42" s="119"/>
      <c r="R42" s="119"/>
    </row>
    <row r="43" spans="1:18" x14ac:dyDescent="0.25">
      <c r="A43" s="80">
        <f>'2019 Tad Y2 P'!B43</f>
        <v>43571</v>
      </c>
      <c r="B43" s="79">
        <f>'2019 Tad Y2 P'!D43</f>
        <v>0.70833333333333337</v>
      </c>
      <c r="C43" s="119" t="str">
        <f>CONCATENATE("Prac - ",'2019 Tad Y2 P'!G43)</f>
        <v>Prac - Yankees</v>
      </c>
      <c r="D43" s="119"/>
      <c r="E43" s="119"/>
      <c r="F43" s="119"/>
      <c r="G43" s="119"/>
      <c r="H43" s="119"/>
      <c r="I43" s="119" t="str">
        <f>'2019 Tad Y2 P'!H43</f>
        <v>Bakerview East</v>
      </c>
      <c r="J43" s="119"/>
      <c r="K43" s="119"/>
      <c r="L43" s="119"/>
      <c r="M43" s="119" t="s">
        <v>10</v>
      </c>
      <c r="N43" s="119"/>
      <c r="O43" s="130">
        <f>'2019 Tad Y2 P'!E43-'2019 Tad Y2 P'!D43</f>
        <v>6.25E-2</v>
      </c>
      <c r="P43" s="79">
        <f t="shared" si="0"/>
        <v>0.69791666666666674</v>
      </c>
      <c r="Q43" s="119"/>
      <c r="R43" s="119"/>
    </row>
    <row r="44" spans="1:18" x14ac:dyDescent="0.25">
      <c r="A44" s="80">
        <f>'2019 Tad Y2 P'!B44</f>
        <v>43571</v>
      </c>
      <c r="B44" s="79">
        <f>'2019 Tad Y2 P'!D44</f>
        <v>0.77083333333333337</v>
      </c>
      <c r="C44" s="119" t="str">
        <f>CONCATENATE("Prac - ",'2019 Tad Y2 P'!G44)</f>
        <v>Prac - Mariners</v>
      </c>
      <c r="D44" s="119"/>
      <c r="E44" s="119"/>
      <c r="F44" s="119"/>
      <c r="G44" s="119"/>
      <c r="H44" s="119"/>
      <c r="I44" s="119" t="str">
        <f>'2019 Tad Y2 P'!H44</f>
        <v>Cent. Oval - SE</v>
      </c>
      <c r="J44" s="119"/>
      <c r="K44" s="119"/>
      <c r="L44" s="119"/>
      <c r="M44" s="119" t="s">
        <v>10</v>
      </c>
      <c r="N44" s="119"/>
      <c r="O44" s="130">
        <f>'2019 Tad Y2 P'!E44-'2019 Tad Y2 P'!D44</f>
        <v>6.25E-2</v>
      </c>
      <c r="P44" s="79">
        <f t="shared" si="0"/>
        <v>0.76041666666666674</v>
      </c>
      <c r="Q44" s="119"/>
      <c r="R44" s="119"/>
    </row>
    <row r="45" spans="1:18" x14ac:dyDescent="0.25">
      <c r="A45" s="80">
        <f>'2019 Tad Y2 P'!B45</f>
        <v>43571</v>
      </c>
      <c r="B45" s="79">
        <f>'2019 Tad Y2 P'!D45</f>
        <v>0.77083333333333337</v>
      </c>
      <c r="C45" s="119" t="str">
        <f>CONCATENATE("Prac - ",'2019 Tad Y2 P'!G45)</f>
        <v>Prac - Royals</v>
      </c>
      <c r="D45" s="119"/>
      <c r="E45" s="119"/>
      <c r="F45" s="119"/>
      <c r="G45" s="119"/>
      <c r="H45" s="119"/>
      <c r="I45" s="119" t="str">
        <f>'2019 Tad Y2 P'!H45</f>
        <v>Cent. Oval - SW</v>
      </c>
      <c r="J45" s="119"/>
      <c r="K45" s="119"/>
      <c r="L45" s="119"/>
      <c r="M45" s="119" t="s">
        <v>10</v>
      </c>
      <c r="N45" s="119"/>
      <c r="O45" s="130">
        <f>'2019 Tad Y2 P'!E45-'2019 Tad Y2 P'!D45</f>
        <v>6.25E-2</v>
      </c>
      <c r="P45" s="79">
        <f t="shared" si="0"/>
        <v>0.76041666666666674</v>
      </c>
      <c r="Q45" s="119"/>
      <c r="R45" s="119"/>
    </row>
    <row r="46" spans="1:18" x14ac:dyDescent="0.25">
      <c r="A46" s="80">
        <f>'2019 Tad Y2 P'!B46</f>
        <v>43571</v>
      </c>
      <c r="B46" s="79">
        <f>'2019 Tad Y2 P'!D46</f>
        <v>0.77083333333333337</v>
      </c>
      <c r="C46" s="119" t="str">
        <f>CONCATENATE("Prac - ",'2019 Tad Y2 P'!G46)</f>
        <v>Prac - Angels</v>
      </c>
      <c r="D46" s="119"/>
      <c r="E46" s="119"/>
      <c r="F46" s="119"/>
      <c r="G46" s="119"/>
      <c r="H46" s="119"/>
      <c r="I46" s="119" t="str">
        <f>'2019 Tad Y2 P'!H46</f>
        <v>Cent. Oval - NW</v>
      </c>
      <c r="J46" s="119"/>
      <c r="K46" s="119"/>
      <c r="L46" s="119"/>
      <c r="M46" s="119" t="s">
        <v>10</v>
      </c>
      <c r="N46" s="119"/>
      <c r="O46" s="130">
        <f>'2019 Tad Y2 P'!E46-'2019 Tad Y2 P'!D46</f>
        <v>6.25E-2</v>
      </c>
      <c r="P46" s="79">
        <f t="shared" si="0"/>
        <v>0.76041666666666674</v>
      </c>
      <c r="Q46" s="119"/>
      <c r="R46" s="119"/>
    </row>
    <row r="47" spans="1:18" x14ac:dyDescent="0.25">
      <c r="A47" s="80">
        <f>'2019 Tad Y2 P'!B47</f>
        <v>43571</v>
      </c>
      <c r="B47" s="79">
        <f>'2019 Tad Y2 P'!D47</f>
        <v>0.77083333333333337</v>
      </c>
      <c r="C47" s="119" t="str">
        <f>CONCATENATE("Prac - ",'2019 Tad Y2 P'!G47)</f>
        <v>Prac - Rays</v>
      </c>
      <c r="D47" s="119"/>
      <c r="E47" s="119"/>
      <c r="F47" s="119"/>
      <c r="G47" s="119"/>
      <c r="H47" s="119"/>
      <c r="I47" s="119" t="str">
        <f>'2019 Tad Y2 P'!H47</f>
        <v>Cent. Oval - NE</v>
      </c>
      <c r="J47" s="119"/>
      <c r="K47" s="119"/>
      <c r="L47" s="119"/>
      <c r="M47" s="119" t="s">
        <v>10</v>
      </c>
      <c r="N47" s="119"/>
      <c r="O47" s="130">
        <f>'2019 Tad Y2 P'!E47-'2019 Tad Y2 P'!D47</f>
        <v>6.25E-2</v>
      </c>
      <c r="P47" s="79">
        <f t="shared" si="0"/>
        <v>0.76041666666666674</v>
      </c>
      <c r="Q47" s="119"/>
      <c r="R47" s="119"/>
    </row>
    <row r="48" spans="1:18" x14ac:dyDescent="0.25">
      <c r="A48" s="80">
        <f>'2019 Tad Y2 P'!B48</f>
        <v>43578</v>
      </c>
      <c r="B48" s="79">
        <f>'2019 Tad Y2 P'!D48</f>
        <v>0.70833333333333337</v>
      </c>
      <c r="C48" s="119" t="str">
        <f>CONCATENATE("Prac - ",'2019 Tad Y2 P'!G48)</f>
        <v>Prac - Yankees</v>
      </c>
      <c r="D48" s="119"/>
      <c r="E48" s="119"/>
      <c r="F48" s="119"/>
      <c r="G48" s="119"/>
      <c r="H48" s="119"/>
      <c r="I48" s="119" t="str">
        <f>'2019 Tad Y2 P'!H48</f>
        <v>SSAP #3 - East</v>
      </c>
      <c r="J48" s="119"/>
      <c r="K48" s="119"/>
      <c r="L48" s="119"/>
      <c r="M48" s="119" t="s">
        <v>10</v>
      </c>
      <c r="N48" s="119"/>
      <c r="O48" s="130">
        <f>'2019 Tad Y2 P'!E48-'2019 Tad Y2 P'!D48</f>
        <v>6.25E-2</v>
      </c>
      <c r="P48" s="79">
        <f t="shared" si="0"/>
        <v>0.69791666666666674</v>
      </c>
      <c r="Q48" s="119"/>
      <c r="R48" s="119"/>
    </row>
    <row r="49" spans="1:18" x14ac:dyDescent="0.25">
      <c r="A49" s="80">
        <f>'2019 Tad Y2 P'!B49</f>
        <v>43578</v>
      </c>
      <c r="B49" s="79">
        <f>'2019 Tad Y2 P'!D49</f>
        <v>0.70833333333333337</v>
      </c>
      <c r="C49" s="119" t="str">
        <f>CONCATENATE("Prac - ",'2019 Tad Y2 P'!G49)</f>
        <v>Prac - Mariners</v>
      </c>
      <c r="D49" s="119"/>
      <c r="E49" s="119"/>
      <c r="F49" s="119"/>
      <c r="G49" s="119"/>
      <c r="H49" s="119"/>
      <c r="I49" s="119" t="str">
        <f>'2019 Tad Y2 P'!H49</f>
        <v>SSAP #3 - West</v>
      </c>
      <c r="J49" s="119"/>
      <c r="K49" s="119"/>
      <c r="L49" s="119"/>
      <c r="M49" s="119" t="s">
        <v>10</v>
      </c>
      <c r="N49" s="119"/>
      <c r="O49" s="130">
        <f>'2019 Tad Y2 P'!E49-'2019 Tad Y2 P'!D49</f>
        <v>6.25E-2</v>
      </c>
      <c r="P49" s="79">
        <f t="shared" si="0"/>
        <v>0.69791666666666674</v>
      </c>
      <c r="Q49" s="119"/>
      <c r="R49" s="119"/>
    </row>
    <row r="50" spans="1:18" x14ac:dyDescent="0.25">
      <c r="A50" s="80">
        <f>'2019 Tad Y2 P'!B50</f>
        <v>43578</v>
      </c>
      <c r="B50" s="79">
        <f>'2019 Tad Y2 P'!D50</f>
        <v>0.70833333333333337</v>
      </c>
      <c r="C50" s="119" t="str">
        <f>CONCATENATE("Prac - ",'2019 Tad Y2 P'!G50)</f>
        <v>Prac - Royals</v>
      </c>
      <c r="D50" s="119"/>
      <c r="E50" s="119"/>
      <c r="F50" s="119"/>
      <c r="G50" s="119"/>
      <c r="H50" s="119"/>
      <c r="I50" s="119" t="str">
        <f>'2019 Tad Y2 P'!H50</f>
        <v>Bakerview East</v>
      </c>
      <c r="J50" s="119"/>
      <c r="K50" s="119"/>
      <c r="L50" s="119"/>
      <c r="M50" s="119" t="s">
        <v>10</v>
      </c>
      <c r="N50" s="119"/>
      <c r="O50" s="130">
        <f>'2019 Tad Y2 P'!E50-'2019 Tad Y2 P'!D50</f>
        <v>6.25E-2</v>
      </c>
      <c r="P50" s="79">
        <f t="shared" si="0"/>
        <v>0.69791666666666674</v>
      </c>
      <c r="Q50" s="119"/>
      <c r="R50" s="119"/>
    </row>
    <row r="51" spans="1:18" x14ac:dyDescent="0.25">
      <c r="A51" s="80">
        <f>'2019 Tad Y2 P'!B51</f>
        <v>43578</v>
      </c>
      <c r="B51" s="79">
        <f>'2019 Tad Y2 P'!D51</f>
        <v>0.77083333333333337</v>
      </c>
      <c r="C51" s="119" t="str">
        <f>CONCATENATE("Prac - ",'2019 Tad Y2 P'!G51)</f>
        <v>Prac - BlueJays</v>
      </c>
      <c r="D51" s="119"/>
      <c r="E51" s="119"/>
      <c r="F51" s="119"/>
      <c r="G51" s="119"/>
      <c r="H51" s="119"/>
      <c r="I51" s="119" t="str">
        <f>'2019 Tad Y2 P'!H51</f>
        <v>Cent. Oval - SE</v>
      </c>
      <c r="J51" s="119"/>
      <c r="K51" s="119"/>
      <c r="L51" s="119"/>
      <c r="M51" s="119" t="s">
        <v>10</v>
      </c>
      <c r="N51" s="119"/>
      <c r="O51" s="130">
        <f>'2019 Tad Y2 P'!E51-'2019 Tad Y2 P'!D51</f>
        <v>6.25E-2</v>
      </c>
      <c r="P51" s="79">
        <f t="shared" si="0"/>
        <v>0.76041666666666674</v>
      </c>
      <c r="Q51" s="119"/>
      <c r="R51" s="119"/>
    </row>
    <row r="52" spans="1:18" x14ac:dyDescent="0.25">
      <c r="A52" s="80">
        <f>'2019 Tad Y2 P'!B52</f>
        <v>43578</v>
      </c>
      <c r="B52" s="79">
        <f>'2019 Tad Y2 P'!D52</f>
        <v>0.77083333333333337</v>
      </c>
      <c r="C52" s="119" t="str">
        <f>CONCATENATE("Prac - ",'2019 Tad Y2 P'!G52)</f>
        <v>Prac - RedSox</v>
      </c>
      <c r="D52" s="119"/>
      <c r="E52" s="119"/>
      <c r="F52" s="119"/>
      <c r="G52" s="119"/>
      <c r="H52" s="119"/>
      <c r="I52" s="119" t="str">
        <f>'2019 Tad Y2 P'!H52</f>
        <v>Cent. Oval - SW</v>
      </c>
      <c r="J52" s="119"/>
      <c r="K52" s="119"/>
      <c r="L52" s="119"/>
      <c r="M52" s="119" t="s">
        <v>10</v>
      </c>
      <c r="N52" s="119"/>
      <c r="O52" s="130">
        <f>'2019 Tad Y2 P'!E52-'2019 Tad Y2 P'!D52</f>
        <v>6.25E-2</v>
      </c>
      <c r="P52" s="79">
        <f t="shared" si="0"/>
        <v>0.76041666666666674</v>
      </c>
      <c r="Q52" s="119"/>
      <c r="R52" s="119"/>
    </row>
    <row r="53" spans="1:18" x14ac:dyDescent="0.25">
      <c r="A53" s="80">
        <f>'2019 Tad Y2 P'!B53</f>
        <v>43578</v>
      </c>
      <c r="B53" s="79">
        <f>'2019 Tad Y2 P'!D53</f>
        <v>0.77083333333333337</v>
      </c>
      <c r="C53" s="119" t="str">
        <f>CONCATENATE("Prac - ",'2019 Tad Y2 P'!G53)</f>
        <v>Prac - Rays</v>
      </c>
      <c r="D53" s="119"/>
      <c r="E53" s="119"/>
      <c r="F53" s="119"/>
      <c r="G53" s="119"/>
      <c r="H53" s="119"/>
      <c r="I53" s="119" t="str">
        <f>'2019 Tad Y2 P'!H53</f>
        <v>Cent. Oval - NW</v>
      </c>
      <c r="J53" s="119"/>
      <c r="K53" s="119"/>
      <c r="L53" s="119"/>
      <c r="M53" s="119" t="s">
        <v>10</v>
      </c>
      <c r="N53" s="119"/>
      <c r="O53" s="130">
        <f>'2019 Tad Y2 P'!E53-'2019 Tad Y2 P'!D53</f>
        <v>6.25E-2</v>
      </c>
      <c r="P53" s="79">
        <f t="shared" si="0"/>
        <v>0.76041666666666674</v>
      </c>
      <c r="Q53" s="119"/>
      <c r="R53" s="119"/>
    </row>
    <row r="54" spans="1:18" x14ac:dyDescent="0.25">
      <c r="A54" s="80">
        <f>'2019 Tad Y2 P'!B54</f>
        <v>43578</v>
      </c>
      <c r="B54" s="79">
        <f>'2019 Tad Y2 P'!D54</f>
        <v>0.77083333333333337</v>
      </c>
      <c r="C54" s="119" t="str">
        <f>CONCATENATE("Prac - ",'2019 Tad Y2 P'!G54)</f>
        <v>Prac - Angels</v>
      </c>
      <c r="D54" s="119"/>
      <c r="E54" s="119"/>
      <c r="F54" s="119"/>
      <c r="G54" s="119"/>
      <c r="H54" s="119"/>
      <c r="I54" s="119" t="str">
        <f>'2019 Tad Y2 P'!H54</f>
        <v>Cent. Oval - NE</v>
      </c>
      <c r="J54" s="119"/>
      <c r="K54" s="119"/>
      <c r="L54" s="119"/>
      <c r="M54" s="119" t="s">
        <v>10</v>
      </c>
      <c r="N54" s="119"/>
      <c r="O54" s="130">
        <f>'2019 Tad Y2 P'!E54-'2019 Tad Y2 P'!D54</f>
        <v>6.25E-2</v>
      </c>
      <c r="P54" s="79">
        <f t="shared" si="0"/>
        <v>0.76041666666666674</v>
      </c>
      <c r="Q54" s="119"/>
      <c r="R54" s="119"/>
    </row>
    <row r="55" spans="1:18" x14ac:dyDescent="0.25">
      <c r="A55" s="80">
        <f>'2019 Tad Y2 P'!B55</f>
        <v>43581</v>
      </c>
      <c r="B55" s="79">
        <f>'2019 Tad Y2 P'!D55</f>
        <v>0.77083333333333337</v>
      </c>
      <c r="C55" s="119" t="str">
        <f>CONCATENATE("Prac - ",'2019 Tad Y2 P'!G55)</f>
        <v>Prac - Royals</v>
      </c>
      <c r="D55" s="119"/>
      <c r="E55" s="119"/>
      <c r="F55" s="119"/>
      <c r="G55" s="119"/>
      <c r="H55" s="119"/>
      <c r="I55" s="119" t="str">
        <f>'2019 Tad Y2 P'!H55</f>
        <v>SSAP #3 - West</v>
      </c>
      <c r="J55" s="119"/>
      <c r="K55" s="119"/>
      <c r="L55" s="119"/>
      <c r="M55" s="119" t="s">
        <v>10</v>
      </c>
      <c r="N55" s="119"/>
      <c r="O55" s="130">
        <f>'2019 Tad Y2 P'!E55-'2019 Tad Y2 P'!D55</f>
        <v>6.25E-2</v>
      </c>
      <c r="P55" s="79">
        <f t="shared" si="0"/>
        <v>0.76041666666666674</v>
      </c>
      <c r="Q55" s="119"/>
      <c r="R55" s="119"/>
    </row>
    <row r="56" spans="1:18" x14ac:dyDescent="0.25">
      <c r="A56" s="80">
        <f>'2019 Tad Y2 P'!B56</f>
        <v>43583</v>
      </c>
      <c r="B56" s="79">
        <f>'2019 Tad Y2 P'!D56</f>
        <v>0.52083333333333337</v>
      </c>
      <c r="C56" s="119" t="str">
        <f>CONCATENATE("Prac - ",'2019 Tad Y2 P'!G56)</f>
        <v>Prac - Angels</v>
      </c>
      <c r="D56" s="119"/>
      <c r="E56" s="119"/>
      <c r="F56" s="119"/>
      <c r="G56" s="119"/>
      <c r="H56" s="119"/>
      <c r="I56" s="119" t="str">
        <f>'2019 Tad Y2 P'!H56</f>
        <v>SSAP #3 - West</v>
      </c>
      <c r="J56" s="119"/>
      <c r="K56" s="119"/>
      <c r="L56" s="119"/>
      <c r="M56" s="119" t="s">
        <v>10</v>
      </c>
      <c r="N56" s="119"/>
      <c r="O56" s="130">
        <f>'2019 Tad Y2 P'!E56-'2019 Tad Y2 P'!D56</f>
        <v>6.25E-2</v>
      </c>
      <c r="P56" s="79">
        <f t="shared" si="0"/>
        <v>0.51041666666666674</v>
      </c>
      <c r="Q56" s="119"/>
      <c r="R56" s="119"/>
    </row>
    <row r="57" spans="1:18" x14ac:dyDescent="0.25">
      <c r="A57" s="80">
        <f>'2019 Tad Y2 P'!B57</f>
        <v>43585</v>
      </c>
      <c r="B57" s="79">
        <f>'2019 Tad Y2 P'!D57</f>
        <v>0.70833333333333337</v>
      </c>
      <c r="C57" s="119" t="str">
        <f>CONCATENATE("Prac - ",'2019 Tad Y2 P'!G57)</f>
        <v>Prac - Angels</v>
      </c>
      <c r="D57" s="119"/>
      <c r="E57" s="119"/>
      <c r="F57" s="119"/>
      <c r="G57" s="119"/>
      <c r="H57" s="119"/>
      <c r="I57" s="119" t="str">
        <f>'2019 Tad Y2 P'!H57</f>
        <v>SSAP #3 - East</v>
      </c>
      <c r="J57" s="119"/>
      <c r="K57" s="119"/>
      <c r="L57" s="119"/>
      <c r="M57" s="119" t="s">
        <v>10</v>
      </c>
      <c r="N57" s="119"/>
      <c r="O57" s="130">
        <f>'2019 Tad Y2 P'!E57-'2019 Tad Y2 P'!D57</f>
        <v>6.25E-2</v>
      </c>
      <c r="P57" s="79">
        <f t="shared" si="0"/>
        <v>0.69791666666666674</v>
      </c>
      <c r="Q57" s="119"/>
      <c r="R57" s="119"/>
    </row>
    <row r="58" spans="1:18" x14ac:dyDescent="0.25">
      <c r="A58" s="80">
        <f>'2019 Tad Y2 P'!B58</f>
        <v>43585</v>
      </c>
      <c r="B58" s="79">
        <f>'2019 Tad Y2 P'!D58</f>
        <v>0.70833333333333337</v>
      </c>
      <c r="C58" s="119" t="str">
        <f>CONCATENATE("Prac - ",'2019 Tad Y2 P'!G58)</f>
        <v>Prac - Royals</v>
      </c>
      <c r="D58" s="119"/>
      <c r="E58" s="119"/>
      <c r="F58" s="119"/>
      <c r="G58" s="119"/>
      <c r="H58" s="119"/>
      <c r="I58" s="119" t="str">
        <f>'2019 Tad Y2 P'!H58</f>
        <v>SSAP #3 - West</v>
      </c>
      <c r="J58" s="119"/>
      <c r="K58" s="119"/>
      <c r="L58" s="119"/>
      <c r="M58" s="119" t="s">
        <v>10</v>
      </c>
      <c r="N58" s="119"/>
      <c r="O58" s="130">
        <f>'2019 Tad Y2 P'!E58-'2019 Tad Y2 P'!D58</f>
        <v>6.25E-2</v>
      </c>
      <c r="P58" s="79">
        <f t="shared" si="0"/>
        <v>0.69791666666666674</v>
      </c>
      <c r="Q58" s="119"/>
      <c r="R58" s="119"/>
    </row>
    <row r="59" spans="1:18" x14ac:dyDescent="0.25">
      <c r="A59" s="80">
        <f>'2019 Tad Y2 P'!B59</f>
        <v>43585</v>
      </c>
      <c r="B59" s="79">
        <f>'2019 Tad Y2 P'!D59</f>
        <v>0.70833333333333337</v>
      </c>
      <c r="C59" s="119" t="str">
        <f>CONCATENATE("Prac - ",'2019 Tad Y2 P'!G59)</f>
        <v>Prac - Rays</v>
      </c>
      <c r="D59" s="119"/>
      <c r="E59" s="119"/>
      <c r="F59" s="119"/>
      <c r="G59" s="119"/>
      <c r="H59" s="119"/>
      <c r="I59" s="119" t="str">
        <f>'2019 Tad Y2 P'!H59</f>
        <v>Bakerview East</v>
      </c>
      <c r="J59" s="119"/>
      <c r="K59" s="119"/>
      <c r="L59" s="119"/>
      <c r="M59" s="119" t="s">
        <v>10</v>
      </c>
      <c r="N59" s="119"/>
      <c r="O59" s="130">
        <f>'2019 Tad Y2 P'!E59-'2019 Tad Y2 P'!D59</f>
        <v>6.25E-2</v>
      </c>
      <c r="P59" s="79">
        <f t="shared" si="0"/>
        <v>0.69791666666666674</v>
      </c>
      <c r="Q59" s="119"/>
      <c r="R59" s="119"/>
    </row>
    <row r="60" spans="1:18" x14ac:dyDescent="0.25">
      <c r="A60" s="80">
        <f>'2019 Tad Y2 P'!B60</f>
        <v>43585</v>
      </c>
      <c r="B60" s="79">
        <f>'2019 Tad Y2 P'!D60</f>
        <v>0.77083333333333337</v>
      </c>
      <c r="C60" s="119" t="str">
        <f>CONCATENATE("Prac - ",'2019 Tad Y2 P'!G60)</f>
        <v>Prac - Yankees</v>
      </c>
      <c r="D60" s="119"/>
      <c r="E60" s="119"/>
      <c r="F60" s="119"/>
      <c r="G60" s="119"/>
      <c r="H60" s="119"/>
      <c r="I60" s="119" t="str">
        <f>'2019 Tad Y2 P'!H60</f>
        <v>Cent. Oval - SE</v>
      </c>
      <c r="J60" s="119"/>
      <c r="K60" s="119"/>
      <c r="L60" s="119"/>
      <c r="M60" s="119" t="s">
        <v>10</v>
      </c>
      <c r="N60" s="119"/>
      <c r="O60" s="130">
        <f>'2019 Tad Y2 P'!E60-'2019 Tad Y2 P'!D60</f>
        <v>6.25E-2</v>
      </c>
      <c r="P60" s="79">
        <f t="shared" si="0"/>
        <v>0.76041666666666674</v>
      </c>
      <c r="Q60" s="119"/>
      <c r="R60" s="119"/>
    </row>
    <row r="61" spans="1:18" x14ac:dyDescent="0.25">
      <c r="A61" s="80">
        <f>'2019 Tad Y2 P'!B61</f>
        <v>43585</v>
      </c>
      <c r="B61" s="79">
        <f>'2019 Tad Y2 P'!D61</f>
        <v>0.77083333333333337</v>
      </c>
      <c r="C61" s="119" t="str">
        <f>CONCATENATE("Prac - ",'2019 Tad Y2 P'!G61)</f>
        <v>Prac - Mariners</v>
      </c>
      <c r="D61" s="119"/>
      <c r="E61" s="119"/>
      <c r="F61" s="119"/>
      <c r="G61" s="119"/>
      <c r="H61" s="119"/>
      <c r="I61" s="119" t="str">
        <f>'2019 Tad Y2 P'!H61</f>
        <v>Cent. Oval - SW</v>
      </c>
      <c r="J61" s="119"/>
      <c r="K61" s="119"/>
      <c r="L61" s="119"/>
      <c r="M61" s="119" t="s">
        <v>10</v>
      </c>
      <c r="N61" s="119"/>
      <c r="O61" s="130">
        <f>'2019 Tad Y2 P'!E61-'2019 Tad Y2 P'!D61</f>
        <v>6.25E-2</v>
      </c>
      <c r="P61" s="79">
        <f t="shared" si="0"/>
        <v>0.76041666666666674</v>
      </c>
      <c r="Q61" s="119"/>
      <c r="R61" s="119"/>
    </row>
    <row r="62" spans="1:18" x14ac:dyDescent="0.25">
      <c r="A62" s="80">
        <f>'2019 Tad Y2 P'!B62</f>
        <v>43585</v>
      </c>
      <c r="B62" s="79">
        <f>'2019 Tad Y2 P'!D62</f>
        <v>0.77083333333333337</v>
      </c>
      <c r="C62" s="119" t="str">
        <f>CONCATENATE("Prac - ",'2019 Tad Y2 P'!G62)</f>
        <v>Prac - BlueJays</v>
      </c>
      <c r="D62" s="119"/>
      <c r="E62" s="119"/>
      <c r="F62" s="119"/>
      <c r="G62" s="119"/>
      <c r="H62" s="119"/>
      <c r="I62" s="119" t="str">
        <f>'2019 Tad Y2 P'!H62</f>
        <v>Cent. Oval - NW</v>
      </c>
      <c r="J62" s="119"/>
      <c r="K62" s="119"/>
      <c r="L62" s="119"/>
      <c r="M62" s="119" t="s">
        <v>10</v>
      </c>
      <c r="N62" s="119"/>
      <c r="O62" s="130">
        <f>'2019 Tad Y2 P'!E62-'2019 Tad Y2 P'!D62</f>
        <v>6.25E-2</v>
      </c>
      <c r="P62" s="79">
        <f t="shared" si="0"/>
        <v>0.76041666666666674</v>
      </c>
      <c r="Q62" s="119"/>
      <c r="R62" s="119"/>
    </row>
    <row r="63" spans="1:18" x14ac:dyDescent="0.25">
      <c r="A63" s="80">
        <f>'2019 Tad Y2 P'!B63</f>
        <v>43585</v>
      </c>
      <c r="B63" s="79">
        <f>'2019 Tad Y2 P'!D63</f>
        <v>0.77083333333333337</v>
      </c>
      <c r="C63" s="119" t="str">
        <f>CONCATENATE("Prac - ",'2019 Tad Y2 P'!G63)</f>
        <v>Prac - RedSox</v>
      </c>
      <c r="D63" s="119"/>
      <c r="E63" s="119"/>
      <c r="F63" s="119"/>
      <c r="G63" s="119"/>
      <c r="H63" s="119"/>
      <c r="I63" s="119" t="str">
        <f>'2019 Tad Y2 P'!H63</f>
        <v>Cent. Oval - NE</v>
      </c>
      <c r="J63" s="119"/>
      <c r="K63" s="119"/>
      <c r="L63" s="119"/>
      <c r="M63" s="119" t="s">
        <v>10</v>
      </c>
      <c r="N63" s="119"/>
      <c r="O63" s="130">
        <f>'2019 Tad Y2 P'!E63-'2019 Tad Y2 P'!D63</f>
        <v>6.25E-2</v>
      </c>
      <c r="P63" s="79">
        <f t="shared" si="0"/>
        <v>0.76041666666666674</v>
      </c>
      <c r="Q63" s="119"/>
      <c r="R63" s="119"/>
    </row>
    <row r="64" spans="1:18" x14ac:dyDescent="0.25">
      <c r="A64" s="80">
        <f>'2019 Tad Y2 P'!B64</f>
        <v>43588</v>
      </c>
      <c r="B64" s="79">
        <f>'2019 Tad Y2 P'!D64</f>
        <v>0.77083333333333337</v>
      </c>
      <c r="C64" s="119" t="str">
        <f>CONCATENATE("Prac - ",'2019 Tad Y2 P'!G64)</f>
        <v>Prac - Rays</v>
      </c>
      <c r="D64" s="119"/>
      <c r="E64" s="119"/>
      <c r="F64" s="119"/>
      <c r="G64" s="119"/>
      <c r="H64" s="119"/>
      <c r="I64" s="119" t="str">
        <f>'2019 Tad Y2 P'!H64</f>
        <v>SSAP #3 - West</v>
      </c>
      <c r="J64" s="119"/>
      <c r="K64" s="119"/>
      <c r="L64" s="119"/>
      <c r="M64" s="119" t="s">
        <v>10</v>
      </c>
      <c r="N64" s="119"/>
      <c r="O64" s="130">
        <f>'2019 Tad Y2 P'!E64-'2019 Tad Y2 P'!D64</f>
        <v>6.25E-2</v>
      </c>
      <c r="P64" s="79">
        <f t="shared" si="0"/>
        <v>0.76041666666666674</v>
      </c>
      <c r="Q64" s="119"/>
      <c r="R64" s="119"/>
    </row>
    <row r="65" spans="1:18" x14ac:dyDescent="0.25">
      <c r="A65" s="80">
        <f>'2019 Tad Y2 P'!B65</f>
        <v>43590</v>
      </c>
      <c r="B65" s="79">
        <f>'2019 Tad Y2 P'!D65</f>
        <v>0.52083333333333337</v>
      </c>
      <c r="C65" s="119" t="str">
        <f>CONCATENATE("Prac - ",'2019 Tad Y2 P'!G65)</f>
        <v>Prac - RedSox</v>
      </c>
      <c r="D65" s="119"/>
      <c r="E65" s="119"/>
      <c r="F65" s="119"/>
      <c r="G65" s="119"/>
      <c r="H65" s="119"/>
      <c r="I65" s="119" t="str">
        <f>'2019 Tad Y2 P'!H65</f>
        <v>SSAP #3 - West</v>
      </c>
      <c r="J65" s="119"/>
      <c r="K65" s="119"/>
      <c r="L65" s="119"/>
      <c r="M65" s="119" t="s">
        <v>10</v>
      </c>
      <c r="N65" s="119"/>
      <c r="O65" s="130">
        <f>'2019 Tad Y2 P'!E65-'2019 Tad Y2 P'!D65</f>
        <v>6.25E-2</v>
      </c>
      <c r="P65" s="79">
        <f t="shared" si="0"/>
        <v>0.51041666666666674</v>
      </c>
      <c r="Q65" s="119"/>
      <c r="R65" s="119"/>
    </row>
    <row r="66" spans="1:18" x14ac:dyDescent="0.25">
      <c r="A66" s="80">
        <f>'2019 Tad Y2 P'!B66</f>
        <v>43592</v>
      </c>
      <c r="B66" s="79">
        <f>'2019 Tad Y2 P'!D66</f>
        <v>0.70833333333333337</v>
      </c>
      <c r="C66" s="119" t="str">
        <f>CONCATENATE("Prac - ",'2019 Tad Y2 P'!G66)</f>
        <v>Prac - Yankees</v>
      </c>
      <c r="D66" s="119"/>
      <c r="E66" s="119"/>
      <c r="F66" s="119"/>
      <c r="G66" s="119"/>
      <c r="H66" s="119"/>
      <c r="I66" s="119" t="str">
        <f>'2019 Tad Y2 P'!H66</f>
        <v>SSAP #3 - East</v>
      </c>
      <c r="J66" s="119"/>
      <c r="K66" s="119"/>
      <c r="L66" s="119"/>
      <c r="M66" s="119" t="s">
        <v>10</v>
      </c>
      <c r="N66" s="119"/>
      <c r="O66" s="130">
        <f>'2019 Tad Y2 P'!E66-'2019 Tad Y2 P'!D66</f>
        <v>6.25E-2</v>
      </c>
      <c r="P66" s="79">
        <f t="shared" si="0"/>
        <v>0.69791666666666674</v>
      </c>
      <c r="Q66" s="119"/>
      <c r="R66" s="119"/>
    </row>
    <row r="67" spans="1:18" x14ac:dyDescent="0.25">
      <c r="A67" s="80">
        <f>'2019 Tad Y2 P'!B67</f>
        <v>43592</v>
      </c>
      <c r="B67" s="79">
        <f>'2019 Tad Y2 P'!D67</f>
        <v>0.70833333333333337</v>
      </c>
      <c r="C67" s="119" t="str">
        <f>CONCATENATE("Prac - ",'2019 Tad Y2 P'!G67)</f>
        <v>Prac - Mariners</v>
      </c>
      <c r="D67" s="119"/>
      <c r="E67" s="119"/>
      <c r="F67" s="119"/>
      <c r="G67" s="119"/>
      <c r="H67" s="119"/>
      <c r="I67" s="119" t="str">
        <f>'2019 Tad Y2 P'!H67</f>
        <v>SSAP #3 - West</v>
      </c>
      <c r="J67" s="119"/>
      <c r="K67" s="119"/>
      <c r="L67" s="119"/>
      <c r="M67" s="119" t="s">
        <v>10</v>
      </c>
      <c r="N67" s="119"/>
      <c r="O67" s="130">
        <f>'2019 Tad Y2 P'!E67-'2019 Tad Y2 P'!D67</f>
        <v>6.25E-2</v>
      </c>
      <c r="P67" s="79">
        <f t="shared" si="0"/>
        <v>0.69791666666666674</v>
      </c>
      <c r="Q67" s="119"/>
      <c r="R67" s="119"/>
    </row>
    <row r="68" spans="1:18" x14ac:dyDescent="0.25">
      <c r="A68" s="80">
        <f>'2019 Tad Y2 P'!B68</f>
        <v>43592</v>
      </c>
      <c r="B68" s="79">
        <f>'2019 Tad Y2 P'!D68</f>
        <v>0.70833333333333337</v>
      </c>
      <c r="C68" s="119" t="str">
        <f>CONCATENATE("Prac - ",'2019 Tad Y2 P'!G68)</f>
        <v>Prac - Royals</v>
      </c>
      <c r="D68" s="119"/>
      <c r="E68" s="119"/>
      <c r="F68" s="119"/>
      <c r="G68" s="119"/>
      <c r="H68" s="119"/>
      <c r="I68" s="119" t="str">
        <f>'2019 Tad Y2 P'!H68</f>
        <v>Bakerview East</v>
      </c>
      <c r="J68" s="119"/>
      <c r="K68" s="119"/>
      <c r="L68" s="119"/>
      <c r="M68" s="119" t="s">
        <v>10</v>
      </c>
      <c r="N68" s="119"/>
      <c r="O68" s="130">
        <f>'2019 Tad Y2 P'!E68-'2019 Tad Y2 P'!D68</f>
        <v>6.25E-2</v>
      </c>
      <c r="P68" s="79">
        <f t="shared" si="0"/>
        <v>0.69791666666666674</v>
      </c>
      <c r="Q68" s="119"/>
      <c r="R68" s="119"/>
    </row>
    <row r="69" spans="1:18" x14ac:dyDescent="0.25">
      <c r="A69" s="80">
        <f>'2019 Tad Y2 P'!B69</f>
        <v>43592</v>
      </c>
      <c r="B69" s="79">
        <f>'2019 Tad Y2 P'!D69</f>
        <v>0.77083333333333337</v>
      </c>
      <c r="C69" s="119" t="str">
        <f>CONCATENATE("Prac - ",'2019 Tad Y2 P'!G69)</f>
        <v>Prac - BlueJays</v>
      </c>
      <c r="D69" s="119"/>
      <c r="E69" s="119"/>
      <c r="F69" s="119"/>
      <c r="G69" s="119"/>
      <c r="H69" s="119"/>
      <c r="I69" s="119" t="str">
        <f>'2019 Tad Y2 P'!H69</f>
        <v>Cent. Oval - SE</v>
      </c>
      <c r="J69" s="119"/>
      <c r="K69" s="119"/>
      <c r="L69" s="119"/>
      <c r="M69" s="119" t="s">
        <v>10</v>
      </c>
      <c r="N69" s="119"/>
      <c r="O69" s="130">
        <f>'2019 Tad Y2 P'!E69-'2019 Tad Y2 P'!D69</f>
        <v>6.25E-2</v>
      </c>
      <c r="P69" s="79">
        <f t="shared" si="0"/>
        <v>0.76041666666666674</v>
      </c>
      <c r="Q69" s="119"/>
      <c r="R69" s="119"/>
    </row>
    <row r="70" spans="1:18" x14ac:dyDescent="0.25">
      <c r="A70" s="80">
        <f>'2019 Tad Y2 P'!B70</f>
        <v>43592</v>
      </c>
      <c r="B70" s="79">
        <f>'2019 Tad Y2 P'!D70</f>
        <v>0.77083333333333337</v>
      </c>
      <c r="C70" s="119" t="str">
        <f>CONCATENATE("Prac - ",'2019 Tad Y2 P'!G70)</f>
        <v>Prac - RedSox</v>
      </c>
      <c r="D70" s="119"/>
      <c r="E70" s="119"/>
      <c r="F70" s="119"/>
      <c r="G70" s="119"/>
      <c r="H70" s="119"/>
      <c r="I70" s="119" t="str">
        <f>'2019 Tad Y2 P'!H70</f>
        <v>Cent. Oval - SW</v>
      </c>
      <c r="J70" s="119"/>
      <c r="K70" s="119"/>
      <c r="L70" s="119"/>
      <c r="M70" s="119" t="s">
        <v>10</v>
      </c>
      <c r="N70" s="119"/>
      <c r="O70" s="130">
        <f>'2019 Tad Y2 P'!E70-'2019 Tad Y2 P'!D70</f>
        <v>6.25E-2</v>
      </c>
      <c r="P70" s="79">
        <f t="shared" ref="P70:P114" si="1">B70-HLOOKUP($P$2,$T$1:$V$2,2,FALSE)</f>
        <v>0.76041666666666674</v>
      </c>
      <c r="Q70" s="119"/>
      <c r="R70" s="119"/>
    </row>
    <row r="71" spans="1:18" x14ac:dyDescent="0.25">
      <c r="A71" s="80">
        <f>'2019 Tad Y2 P'!B71</f>
        <v>43592</v>
      </c>
      <c r="B71" s="79">
        <f>'2019 Tad Y2 P'!D71</f>
        <v>0.77083333333333337</v>
      </c>
      <c r="C71" s="119" t="str">
        <f>CONCATENATE("Prac - ",'2019 Tad Y2 P'!G71)</f>
        <v>Prac - Rays</v>
      </c>
      <c r="D71" s="119"/>
      <c r="E71" s="119"/>
      <c r="F71" s="119"/>
      <c r="G71" s="119"/>
      <c r="H71" s="119"/>
      <c r="I71" s="119" t="str">
        <f>'2019 Tad Y2 P'!H71</f>
        <v>Cent. Oval - NW</v>
      </c>
      <c r="J71" s="119"/>
      <c r="K71" s="119"/>
      <c r="L71" s="119"/>
      <c r="M71" s="119" t="s">
        <v>10</v>
      </c>
      <c r="N71" s="119"/>
      <c r="O71" s="130">
        <f>'2019 Tad Y2 P'!E71-'2019 Tad Y2 P'!D71</f>
        <v>6.25E-2</v>
      </c>
      <c r="P71" s="79">
        <f t="shared" si="1"/>
        <v>0.76041666666666674</v>
      </c>
      <c r="Q71" s="119"/>
      <c r="R71" s="119"/>
    </row>
    <row r="72" spans="1:18" x14ac:dyDescent="0.25">
      <c r="A72" s="80">
        <f>'2019 Tad Y2 P'!B72</f>
        <v>43592</v>
      </c>
      <c r="B72" s="79">
        <f>'2019 Tad Y2 P'!D72</f>
        <v>0.77083333333333337</v>
      </c>
      <c r="C72" s="119" t="str">
        <f>CONCATENATE("Prac - ",'2019 Tad Y2 P'!G72)</f>
        <v>Prac - Angels</v>
      </c>
      <c r="D72" s="119"/>
      <c r="E72" s="119"/>
      <c r="F72" s="119"/>
      <c r="G72" s="119"/>
      <c r="H72" s="119"/>
      <c r="I72" s="119" t="str">
        <f>'2019 Tad Y2 P'!H72</f>
        <v>Cent. Oval - NE</v>
      </c>
      <c r="J72" s="119"/>
      <c r="K72" s="119"/>
      <c r="L72" s="119"/>
      <c r="M72" s="119" t="s">
        <v>10</v>
      </c>
      <c r="N72" s="119"/>
      <c r="O72" s="130">
        <f>'2019 Tad Y2 P'!E72-'2019 Tad Y2 P'!D72</f>
        <v>6.25E-2</v>
      </c>
      <c r="P72" s="79">
        <f t="shared" si="1"/>
        <v>0.76041666666666674</v>
      </c>
      <c r="Q72" s="119"/>
      <c r="R72" s="119"/>
    </row>
    <row r="73" spans="1:18" x14ac:dyDescent="0.25">
      <c r="A73" s="80">
        <f>'2019 Tad Y2 P'!B73</f>
        <v>43595</v>
      </c>
      <c r="B73" s="79">
        <f>'2019 Tad Y2 P'!D73</f>
        <v>0.77083333333333337</v>
      </c>
      <c r="C73" s="119" t="str">
        <f>CONCATENATE("Prac - ",'2019 Tad Y2 P'!G73)</f>
        <v>Prac - BlueJays</v>
      </c>
      <c r="D73" s="119"/>
      <c r="E73" s="119"/>
      <c r="F73" s="119"/>
      <c r="G73" s="119"/>
      <c r="H73" s="119"/>
      <c r="I73" s="119" t="str">
        <f>'2019 Tad Y2 P'!H73</f>
        <v>SSAP #3 - West</v>
      </c>
      <c r="J73" s="119"/>
      <c r="K73" s="119"/>
      <c r="L73" s="119"/>
      <c r="M73" s="119" t="s">
        <v>10</v>
      </c>
      <c r="N73" s="119"/>
      <c r="O73" s="130">
        <f>'2019 Tad Y2 P'!E73-'2019 Tad Y2 P'!D73</f>
        <v>6.25E-2</v>
      </c>
      <c r="P73" s="79">
        <f t="shared" si="1"/>
        <v>0.76041666666666674</v>
      </c>
      <c r="Q73" s="119"/>
      <c r="R73" s="119"/>
    </row>
    <row r="74" spans="1:18" x14ac:dyDescent="0.25">
      <c r="A74" s="80">
        <f>'2019 Tad Y2 P'!B74</f>
        <v>43597</v>
      </c>
      <c r="B74" s="79">
        <f>'2019 Tad Y2 P'!D74</f>
        <v>0.52083333333333337</v>
      </c>
      <c r="C74" s="119" t="str">
        <f>CONCATENATE("Prac - ",'2019 Tad Y2 P'!G74)</f>
        <v>Prac - Mariners</v>
      </c>
      <c r="D74" s="119"/>
      <c r="E74" s="119"/>
      <c r="F74" s="119"/>
      <c r="G74" s="119"/>
      <c r="H74" s="119"/>
      <c r="I74" s="119" t="str">
        <f>'2019 Tad Y2 P'!H74</f>
        <v>SSAP #3 - West</v>
      </c>
      <c r="J74" s="119"/>
      <c r="K74" s="119"/>
      <c r="L74" s="119"/>
      <c r="M74" s="119" t="s">
        <v>10</v>
      </c>
      <c r="N74" s="119"/>
      <c r="O74" s="130">
        <f>'2019 Tad Y2 P'!E74-'2019 Tad Y2 P'!D74</f>
        <v>6.25E-2</v>
      </c>
      <c r="P74" s="79">
        <f t="shared" si="1"/>
        <v>0.51041666666666674</v>
      </c>
      <c r="Q74" s="119"/>
      <c r="R74" s="119"/>
    </row>
    <row r="75" spans="1:18" x14ac:dyDescent="0.25">
      <c r="A75" s="80">
        <f>'2019 Tad Y2 P'!B75</f>
        <v>43599</v>
      </c>
      <c r="B75" s="79">
        <f>'2019 Tad Y2 P'!D75</f>
        <v>0.70833333333333337</v>
      </c>
      <c r="C75" s="119" t="str">
        <f>CONCATENATE("Prac - ",'2019 Tad Y2 P'!G75)</f>
        <v>Prac - BlueJays</v>
      </c>
      <c r="D75" s="119"/>
      <c r="E75" s="119"/>
      <c r="F75" s="119"/>
      <c r="G75" s="119"/>
      <c r="H75" s="119"/>
      <c r="I75" s="119" t="str">
        <f>'2019 Tad Y2 P'!H75</f>
        <v>SSAP #3 - East</v>
      </c>
      <c r="J75" s="119"/>
      <c r="K75" s="119"/>
      <c r="L75" s="119"/>
      <c r="M75" s="119" t="s">
        <v>10</v>
      </c>
      <c r="N75" s="119"/>
      <c r="O75" s="130">
        <f>'2019 Tad Y2 P'!E75-'2019 Tad Y2 P'!D75</f>
        <v>6.25E-2</v>
      </c>
      <c r="P75" s="79">
        <f t="shared" si="1"/>
        <v>0.69791666666666674</v>
      </c>
      <c r="Q75" s="119"/>
      <c r="R75" s="119"/>
    </row>
    <row r="76" spans="1:18" x14ac:dyDescent="0.25">
      <c r="A76" s="80">
        <f>'2019 Tad Y2 P'!B76</f>
        <v>43599</v>
      </c>
      <c r="B76" s="79">
        <f>'2019 Tad Y2 P'!D76</f>
        <v>0.70833333333333337</v>
      </c>
      <c r="C76" s="119" t="str">
        <f>CONCATENATE("Prac - ",'2019 Tad Y2 P'!G76)</f>
        <v>Prac - Mariners</v>
      </c>
      <c r="D76" s="119"/>
      <c r="E76" s="119"/>
      <c r="F76" s="119"/>
      <c r="G76" s="119"/>
      <c r="H76" s="119"/>
      <c r="I76" s="119" t="str">
        <f>'2019 Tad Y2 P'!H76</f>
        <v>SSAP #3 - West</v>
      </c>
      <c r="J76" s="119"/>
      <c r="K76" s="119"/>
      <c r="L76" s="119"/>
      <c r="M76" s="119" t="s">
        <v>10</v>
      </c>
      <c r="N76" s="119"/>
      <c r="O76" s="130">
        <f>'2019 Tad Y2 P'!E76-'2019 Tad Y2 P'!D76</f>
        <v>6.25E-2</v>
      </c>
      <c r="P76" s="79">
        <f t="shared" si="1"/>
        <v>0.69791666666666674</v>
      </c>
      <c r="Q76" s="119"/>
      <c r="R76" s="119"/>
    </row>
    <row r="77" spans="1:18" x14ac:dyDescent="0.25">
      <c r="A77" s="80">
        <f>'2019 Tad Y2 P'!B77</f>
        <v>43599</v>
      </c>
      <c r="B77" s="79">
        <f>'2019 Tad Y2 P'!D77</f>
        <v>0.70833333333333337</v>
      </c>
      <c r="C77" s="119" t="str">
        <f>CONCATENATE("Prac - ",'2019 Tad Y2 P'!G77)</f>
        <v>Prac - RedSox</v>
      </c>
      <c r="D77" s="119"/>
      <c r="E77" s="119"/>
      <c r="F77" s="119"/>
      <c r="G77" s="119"/>
      <c r="H77" s="119"/>
      <c r="I77" s="119" t="str">
        <f>'2019 Tad Y2 P'!H77</f>
        <v>Bakerview East</v>
      </c>
      <c r="J77" s="119"/>
      <c r="K77" s="119"/>
      <c r="L77" s="119"/>
      <c r="M77" s="119" t="s">
        <v>10</v>
      </c>
      <c r="N77" s="119"/>
      <c r="O77" s="130">
        <f>'2019 Tad Y2 P'!E77-'2019 Tad Y2 P'!D77</f>
        <v>6.25E-2</v>
      </c>
      <c r="P77" s="79">
        <f t="shared" si="1"/>
        <v>0.69791666666666674</v>
      </c>
      <c r="Q77" s="119"/>
      <c r="R77" s="119"/>
    </row>
    <row r="78" spans="1:18" x14ac:dyDescent="0.25">
      <c r="A78" s="80">
        <f>'2019 Tad Y2 P'!B78</f>
        <v>43599</v>
      </c>
      <c r="B78" s="79">
        <f>'2019 Tad Y2 P'!D78</f>
        <v>0.77083333333333337</v>
      </c>
      <c r="C78" s="119" t="str">
        <f>CONCATENATE("Prac - ",'2019 Tad Y2 P'!G78)</f>
        <v>Prac - Yankees</v>
      </c>
      <c r="D78" s="119"/>
      <c r="E78" s="119"/>
      <c r="F78" s="119"/>
      <c r="G78" s="119"/>
      <c r="H78" s="119"/>
      <c r="I78" s="119" t="str">
        <f>'2019 Tad Y2 P'!H78</f>
        <v>Cent. Oval - SE</v>
      </c>
      <c r="J78" s="119"/>
      <c r="K78" s="119"/>
      <c r="L78" s="119"/>
      <c r="M78" s="119" t="s">
        <v>10</v>
      </c>
      <c r="N78" s="119"/>
      <c r="O78" s="130">
        <f>'2019 Tad Y2 P'!E78-'2019 Tad Y2 P'!D78</f>
        <v>6.25E-2</v>
      </c>
      <c r="P78" s="79">
        <f t="shared" si="1"/>
        <v>0.76041666666666674</v>
      </c>
      <c r="Q78" s="119"/>
      <c r="R78" s="119"/>
    </row>
    <row r="79" spans="1:18" x14ac:dyDescent="0.25">
      <c r="A79" s="80">
        <f>'2019 Tad Y2 P'!B79</f>
        <v>43599</v>
      </c>
      <c r="B79" s="79">
        <f>'2019 Tad Y2 P'!D79</f>
        <v>0.77083333333333337</v>
      </c>
      <c r="C79" s="119" t="str">
        <f>CONCATENATE("Prac - ",'2019 Tad Y2 P'!G79)</f>
        <v>Prac - Royals</v>
      </c>
      <c r="D79" s="119"/>
      <c r="E79" s="119"/>
      <c r="F79" s="119"/>
      <c r="G79" s="119"/>
      <c r="H79" s="119"/>
      <c r="I79" s="119" t="str">
        <f>'2019 Tad Y2 P'!H79</f>
        <v>Cent. Oval - SW</v>
      </c>
      <c r="J79" s="119"/>
      <c r="K79" s="119"/>
      <c r="L79" s="119"/>
      <c r="M79" s="119" t="s">
        <v>10</v>
      </c>
      <c r="N79" s="119"/>
      <c r="O79" s="130">
        <f>'2019 Tad Y2 P'!E79-'2019 Tad Y2 P'!D79</f>
        <v>6.25E-2</v>
      </c>
      <c r="P79" s="79">
        <f t="shared" si="1"/>
        <v>0.76041666666666674</v>
      </c>
      <c r="Q79" s="119"/>
      <c r="R79" s="119"/>
    </row>
    <row r="80" spans="1:18" x14ac:dyDescent="0.25">
      <c r="A80" s="80">
        <f>'2019 Tad Y2 P'!B80</f>
        <v>43599</v>
      </c>
      <c r="B80" s="79">
        <f>'2019 Tad Y2 P'!D80</f>
        <v>0.77083333333333337</v>
      </c>
      <c r="C80" s="119" t="str">
        <f>CONCATENATE("Prac - ",'2019 Tad Y2 P'!G80)</f>
        <v>Prac - Angels</v>
      </c>
      <c r="D80" s="119"/>
      <c r="E80" s="119"/>
      <c r="F80" s="119"/>
      <c r="G80" s="119"/>
      <c r="H80" s="119"/>
      <c r="I80" s="119" t="str">
        <f>'2019 Tad Y2 P'!H80</f>
        <v>Cent. Oval - NW</v>
      </c>
      <c r="J80" s="119"/>
      <c r="K80" s="119"/>
      <c r="L80" s="119"/>
      <c r="M80" s="119" t="s">
        <v>10</v>
      </c>
      <c r="N80" s="119"/>
      <c r="O80" s="130">
        <f>'2019 Tad Y2 P'!E80-'2019 Tad Y2 P'!D80</f>
        <v>6.25E-2</v>
      </c>
      <c r="P80" s="79">
        <f t="shared" si="1"/>
        <v>0.76041666666666674</v>
      </c>
      <c r="Q80" s="119"/>
      <c r="R80" s="119"/>
    </row>
    <row r="81" spans="1:18" x14ac:dyDescent="0.25">
      <c r="A81" s="80">
        <f>'2019 Tad Y2 P'!B81</f>
        <v>43599</v>
      </c>
      <c r="B81" s="79">
        <f>'2019 Tad Y2 P'!D81</f>
        <v>0.77083333333333337</v>
      </c>
      <c r="C81" s="119" t="str">
        <f>CONCATENATE("Prac - ",'2019 Tad Y2 P'!G81)</f>
        <v>Prac - Rays</v>
      </c>
      <c r="D81" s="119"/>
      <c r="E81" s="119"/>
      <c r="F81" s="119"/>
      <c r="G81" s="119"/>
      <c r="H81" s="119"/>
      <c r="I81" s="119" t="str">
        <f>'2019 Tad Y2 P'!H81</f>
        <v>Cent. Oval - NE</v>
      </c>
      <c r="J81" s="119"/>
      <c r="K81" s="119"/>
      <c r="L81" s="119"/>
      <c r="M81" s="119" t="s">
        <v>10</v>
      </c>
      <c r="N81" s="119"/>
      <c r="O81" s="130">
        <f>'2019 Tad Y2 P'!E81-'2019 Tad Y2 P'!D81</f>
        <v>6.25E-2</v>
      </c>
      <c r="P81" s="79">
        <f t="shared" si="1"/>
        <v>0.76041666666666674</v>
      </c>
      <c r="Q81" s="119"/>
      <c r="R81" s="119"/>
    </row>
    <row r="82" spans="1:18" x14ac:dyDescent="0.25">
      <c r="A82" s="80">
        <f>'2019 Tad Y2 P'!B82</f>
        <v>43602</v>
      </c>
      <c r="B82" s="79">
        <f>'2019 Tad Y2 P'!D82</f>
        <v>0.72916666666666663</v>
      </c>
      <c r="C82" s="119" t="str">
        <f>CONCATENATE("Prac - ",'2019 Tad Y2 P'!G82)</f>
        <v>Prac - Mariners</v>
      </c>
      <c r="D82" s="119"/>
      <c r="E82" s="119"/>
      <c r="F82" s="119"/>
      <c r="G82" s="119"/>
      <c r="H82" s="119"/>
      <c r="I82" s="119" t="str">
        <f>'2019 Tad Y2 P'!H82</f>
        <v>Bakerview West</v>
      </c>
      <c r="J82" s="119"/>
      <c r="K82" s="119"/>
      <c r="L82" s="119"/>
      <c r="M82" s="119" t="s">
        <v>10</v>
      </c>
      <c r="N82" s="119"/>
      <c r="O82" s="130">
        <f>'2019 Tad Y2 P'!E82-'2019 Tad Y2 P'!D82</f>
        <v>6.25E-2</v>
      </c>
      <c r="P82" s="79">
        <f t="shared" si="1"/>
        <v>0.71875</v>
      </c>
      <c r="Q82" s="119"/>
      <c r="R82" s="119"/>
    </row>
    <row r="83" spans="1:18" x14ac:dyDescent="0.25">
      <c r="A83" s="80">
        <f>'2019 Tad Y2 P'!B83</f>
        <v>43606</v>
      </c>
      <c r="B83" s="79">
        <f>'2019 Tad Y2 P'!D83</f>
        <v>0.70833333333333337</v>
      </c>
      <c r="C83" s="119" t="str">
        <f>CONCATENATE("Prac - ",'2019 Tad Y2 P'!G83)</f>
        <v>Prac - Mariners</v>
      </c>
      <c r="D83" s="119"/>
      <c r="E83" s="119"/>
      <c r="F83" s="119"/>
      <c r="G83" s="119"/>
      <c r="H83" s="119"/>
      <c r="I83" s="119" t="str">
        <f>'2019 Tad Y2 P'!H83</f>
        <v>SSAP #3 - East</v>
      </c>
      <c r="J83" s="119"/>
      <c r="K83" s="119"/>
      <c r="L83" s="119"/>
      <c r="M83" s="119" t="s">
        <v>10</v>
      </c>
      <c r="N83" s="119"/>
      <c r="O83" s="130">
        <f>'2019 Tad Y2 P'!E83-'2019 Tad Y2 P'!D83</f>
        <v>6.25E-2</v>
      </c>
      <c r="P83" s="79">
        <f t="shared" si="1"/>
        <v>0.69791666666666674</v>
      </c>
      <c r="Q83" s="119"/>
      <c r="R83" s="119"/>
    </row>
    <row r="84" spans="1:18" x14ac:dyDescent="0.25">
      <c r="A84" s="80">
        <f>'2019 Tad Y2 P'!B84</f>
        <v>43606</v>
      </c>
      <c r="B84" s="79">
        <f>'2019 Tad Y2 P'!D84</f>
        <v>0.70833333333333337</v>
      </c>
      <c r="C84" s="119" t="str">
        <f>CONCATENATE("Prac - ",'2019 Tad Y2 P'!G84)</f>
        <v>Prac - Yankees</v>
      </c>
      <c r="D84" s="119"/>
      <c r="E84" s="119"/>
      <c r="F84" s="119"/>
      <c r="G84" s="119"/>
      <c r="H84" s="119"/>
      <c r="I84" s="119" t="str">
        <f>'2019 Tad Y2 P'!H84</f>
        <v>SSAP #3 - West</v>
      </c>
      <c r="J84" s="119"/>
      <c r="K84" s="119"/>
      <c r="L84" s="119"/>
      <c r="M84" s="119" t="s">
        <v>10</v>
      </c>
      <c r="N84" s="119"/>
      <c r="O84" s="130">
        <f>'2019 Tad Y2 P'!E84-'2019 Tad Y2 P'!D84</f>
        <v>6.25E-2</v>
      </c>
      <c r="P84" s="79">
        <f t="shared" si="1"/>
        <v>0.69791666666666674</v>
      </c>
      <c r="Q84" s="119"/>
      <c r="R84" s="119"/>
    </row>
    <row r="85" spans="1:18" x14ac:dyDescent="0.25">
      <c r="A85" s="80">
        <f>'2019 Tad Y2 P'!B85</f>
        <v>43606</v>
      </c>
      <c r="B85" s="79">
        <f>'2019 Tad Y2 P'!D85</f>
        <v>0.70833333333333337</v>
      </c>
      <c r="C85" s="119" t="str">
        <f>CONCATENATE("Prac - ",'2019 Tad Y2 P'!G85)</f>
        <v>Prac - BlueJays</v>
      </c>
      <c r="D85" s="119"/>
      <c r="E85" s="119"/>
      <c r="F85" s="119"/>
      <c r="G85" s="119"/>
      <c r="H85" s="119"/>
      <c r="I85" s="119" t="str">
        <f>'2019 Tad Y2 P'!H85</f>
        <v>Bakerview East</v>
      </c>
      <c r="J85" s="119"/>
      <c r="K85" s="119"/>
      <c r="L85" s="119"/>
      <c r="M85" s="119" t="s">
        <v>10</v>
      </c>
      <c r="N85" s="119"/>
      <c r="O85" s="130">
        <f>'2019 Tad Y2 P'!E85-'2019 Tad Y2 P'!D85</f>
        <v>6.25E-2</v>
      </c>
      <c r="P85" s="79">
        <f t="shared" si="1"/>
        <v>0.69791666666666674</v>
      </c>
      <c r="Q85" s="119"/>
      <c r="R85" s="119"/>
    </row>
    <row r="86" spans="1:18" x14ac:dyDescent="0.25">
      <c r="A86" s="80">
        <f>'2019 Tad Y2 P'!B86</f>
        <v>43606</v>
      </c>
      <c r="B86" s="79">
        <f>'2019 Tad Y2 P'!D86</f>
        <v>0.77083333333333337</v>
      </c>
      <c r="C86" s="119" t="str">
        <f>CONCATENATE("Prac - ",'2019 Tad Y2 P'!G86)</f>
        <v>Prac - Royals</v>
      </c>
      <c r="D86" s="119"/>
      <c r="E86" s="119"/>
      <c r="F86" s="119"/>
      <c r="G86" s="119"/>
      <c r="H86" s="119"/>
      <c r="I86" s="119" t="str">
        <f>'2019 Tad Y2 P'!H86</f>
        <v>Cent. Oval - SE</v>
      </c>
      <c r="J86" s="119"/>
      <c r="K86" s="119"/>
      <c r="L86" s="119"/>
      <c r="M86" s="119" t="s">
        <v>10</v>
      </c>
      <c r="N86" s="119"/>
      <c r="O86" s="130">
        <f>'2019 Tad Y2 P'!E86-'2019 Tad Y2 P'!D86</f>
        <v>6.25E-2</v>
      </c>
      <c r="P86" s="79">
        <f t="shared" si="1"/>
        <v>0.76041666666666674</v>
      </c>
      <c r="Q86" s="119"/>
      <c r="R86" s="119"/>
    </row>
    <row r="87" spans="1:18" x14ac:dyDescent="0.25">
      <c r="A87" s="80">
        <f>'2019 Tad Y2 P'!B87</f>
        <v>43606</v>
      </c>
      <c r="B87" s="79">
        <f>'2019 Tad Y2 P'!D87</f>
        <v>0.77083333333333337</v>
      </c>
      <c r="C87" s="119" t="str">
        <f>CONCATENATE("Prac - ",'2019 Tad Y2 P'!G87)</f>
        <v>Prac - Angels</v>
      </c>
      <c r="D87" s="119"/>
      <c r="E87" s="119"/>
      <c r="F87" s="119"/>
      <c r="G87" s="119"/>
      <c r="H87" s="119"/>
      <c r="I87" s="119" t="str">
        <f>'2019 Tad Y2 P'!H87</f>
        <v>Cent. Oval - SW</v>
      </c>
      <c r="J87" s="119"/>
      <c r="K87" s="119"/>
      <c r="L87" s="119"/>
      <c r="M87" s="119" t="s">
        <v>10</v>
      </c>
      <c r="N87" s="119"/>
      <c r="O87" s="130">
        <f>'2019 Tad Y2 P'!E87-'2019 Tad Y2 P'!D87</f>
        <v>6.25E-2</v>
      </c>
      <c r="P87" s="79">
        <f t="shared" si="1"/>
        <v>0.76041666666666674</v>
      </c>
      <c r="Q87" s="119"/>
      <c r="R87" s="119"/>
    </row>
    <row r="88" spans="1:18" x14ac:dyDescent="0.25">
      <c r="A88" s="80">
        <f>'2019 Tad Y2 P'!B88</f>
        <v>43606</v>
      </c>
      <c r="B88" s="79">
        <f>'2019 Tad Y2 P'!D88</f>
        <v>0.77083333333333337</v>
      </c>
      <c r="C88" s="119" t="str">
        <f>CONCATENATE("Prac - ",'2019 Tad Y2 P'!G88)</f>
        <v>Prac - Rays</v>
      </c>
      <c r="D88" s="119"/>
      <c r="E88" s="119"/>
      <c r="F88" s="119"/>
      <c r="G88" s="119"/>
      <c r="H88" s="119"/>
      <c r="I88" s="119" t="str">
        <f>'2019 Tad Y2 P'!H88</f>
        <v>Cent. Oval - NW</v>
      </c>
      <c r="J88" s="119"/>
      <c r="K88" s="119"/>
      <c r="L88" s="119"/>
      <c r="M88" s="119" t="s">
        <v>10</v>
      </c>
      <c r="N88" s="119"/>
      <c r="O88" s="130">
        <f>'2019 Tad Y2 P'!E88-'2019 Tad Y2 P'!D88</f>
        <v>6.25E-2</v>
      </c>
      <c r="P88" s="79">
        <f t="shared" si="1"/>
        <v>0.76041666666666674</v>
      </c>
      <c r="Q88" s="119"/>
      <c r="R88" s="119"/>
    </row>
    <row r="89" spans="1:18" x14ac:dyDescent="0.25">
      <c r="A89" s="80">
        <f>'2019 Tad Y2 P'!B89</f>
        <v>43606</v>
      </c>
      <c r="B89" s="79">
        <f>'2019 Tad Y2 P'!D89</f>
        <v>0.77083333333333337</v>
      </c>
      <c r="C89" s="119" t="str">
        <f>CONCATENATE("Prac - ",'2019 Tad Y2 P'!G89)</f>
        <v>Prac - RedSox</v>
      </c>
      <c r="D89" s="119"/>
      <c r="E89" s="119"/>
      <c r="F89" s="119"/>
      <c r="G89" s="119"/>
      <c r="H89" s="119"/>
      <c r="I89" s="119" t="str">
        <f>'2019 Tad Y2 P'!H89</f>
        <v>Cent. Oval - NE</v>
      </c>
      <c r="J89" s="119"/>
      <c r="K89" s="119"/>
      <c r="L89" s="119"/>
      <c r="M89" s="119" t="s">
        <v>10</v>
      </c>
      <c r="N89" s="119"/>
      <c r="O89" s="130">
        <f>'2019 Tad Y2 P'!E89-'2019 Tad Y2 P'!D89</f>
        <v>6.25E-2</v>
      </c>
      <c r="P89" s="79">
        <f t="shared" si="1"/>
        <v>0.76041666666666674</v>
      </c>
      <c r="Q89" s="119"/>
      <c r="R89" s="119"/>
    </row>
    <row r="90" spans="1:18" x14ac:dyDescent="0.25">
      <c r="A90" s="80">
        <f>'2019 Tad Y2 P'!B90</f>
        <v>43609</v>
      </c>
      <c r="B90" s="79">
        <f>'2019 Tad Y2 P'!D90</f>
        <v>0.77083333333333337</v>
      </c>
      <c r="C90" s="119" t="str">
        <f>CONCATENATE("Prac - ",'2019 Tad Y2 P'!G90)</f>
        <v>Prac - Yankees</v>
      </c>
      <c r="D90" s="119"/>
      <c r="E90" s="119"/>
      <c r="F90" s="119"/>
      <c r="G90" s="119"/>
      <c r="H90" s="119"/>
      <c r="I90" s="119" t="str">
        <f>'2019 Tad Y2 P'!H90</f>
        <v>SSAP #3 - West</v>
      </c>
      <c r="J90" s="119"/>
      <c r="K90" s="119"/>
      <c r="L90" s="119"/>
      <c r="M90" s="119" t="s">
        <v>10</v>
      </c>
      <c r="N90" s="119"/>
      <c r="O90" s="130">
        <f>'2019 Tad Y2 P'!E90-'2019 Tad Y2 P'!D90</f>
        <v>6.25E-2</v>
      </c>
      <c r="P90" s="79">
        <f t="shared" si="1"/>
        <v>0.76041666666666674</v>
      </c>
      <c r="Q90" s="119"/>
      <c r="R90" s="119"/>
    </row>
    <row r="91" spans="1:18" x14ac:dyDescent="0.25">
      <c r="A91" s="80">
        <f>'2019 Tad Y2 P'!B91</f>
        <v>43611</v>
      </c>
      <c r="B91" s="79">
        <f>'2019 Tad Y2 P'!D91</f>
        <v>0.52083333333333337</v>
      </c>
      <c r="C91" s="119" t="str">
        <f>CONCATENATE("Prac - ",'2019 Tad Y2 P'!G91)</f>
        <v>Prac - Royals</v>
      </c>
      <c r="D91" s="119"/>
      <c r="E91" s="119"/>
      <c r="F91" s="119"/>
      <c r="G91" s="119"/>
      <c r="H91" s="119"/>
      <c r="I91" s="119" t="str">
        <f>'2019 Tad Y2 P'!H91</f>
        <v>SSAP #3 - West</v>
      </c>
      <c r="J91" s="119"/>
      <c r="K91" s="119"/>
      <c r="L91" s="119"/>
      <c r="M91" s="119" t="s">
        <v>10</v>
      </c>
      <c r="N91" s="119"/>
      <c r="O91" s="130">
        <f>'2019 Tad Y2 P'!E91-'2019 Tad Y2 P'!D91</f>
        <v>6.25E-2</v>
      </c>
      <c r="P91" s="79">
        <f t="shared" si="1"/>
        <v>0.51041666666666674</v>
      </c>
      <c r="Q91" s="119"/>
      <c r="R91" s="119"/>
    </row>
    <row r="92" spans="1:18" x14ac:dyDescent="0.25">
      <c r="A92" s="80">
        <f>'2019 Tad Y2 P'!B92</f>
        <v>43613</v>
      </c>
      <c r="B92" s="79">
        <f>'2019 Tad Y2 P'!D92</f>
        <v>0.70833333333333337</v>
      </c>
      <c r="C92" s="119" t="str">
        <f>CONCATENATE("Prac - ",'2019 Tad Y2 P'!G92)</f>
        <v>Prac - RedSox</v>
      </c>
      <c r="D92" s="119"/>
      <c r="E92" s="119"/>
      <c r="F92" s="119"/>
      <c r="G92" s="119"/>
      <c r="H92" s="119"/>
      <c r="I92" s="119" t="str">
        <f>'2019 Tad Y2 P'!H92</f>
        <v>SSAP #3 - West</v>
      </c>
      <c r="J92" s="119"/>
      <c r="K92" s="119"/>
      <c r="L92" s="119"/>
      <c r="M92" s="119" t="s">
        <v>10</v>
      </c>
      <c r="N92" s="119"/>
      <c r="O92" s="130">
        <f>'2019 Tad Y2 P'!E92-'2019 Tad Y2 P'!D92</f>
        <v>6.25E-2</v>
      </c>
      <c r="P92" s="79">
        <f t="shared" si="1"/>
        <v>0.69791666666666674</v>
      </c>
      <c r="Q92" s="119"/>
      <c r="R92" s="119"/>
    </row>
    <row r="93" spans="1:18" x14ac:dyDescent="0.25">
      <c r="A93" s="80">
        <f>'2019 Tad Y2 P'!B93</f>
        <v>43613</v>
      </c>
      <c r="B93" s="79">
        <f>'2019 Tad Y2 P'!D93</f>
        <v>0.77083333333333337</v>
      </c>
      <c r="C93" s="119" t="str">
        <f>CONCATENATE("Prac - ",'2019 Tad Y2 P'!G93)</f>
        <v>Prac - BlueJays</v>
      </c>
      <c r="D93" s="119"/>
      <c r="E93" s="119"/>
      <c r="F93" s="119"/>
      <c r="G93" s="119"/>
      <c r="H93" s="119"/>
      <c r="I93" s="119" t="str">
        <f>'2019 Tad Y2 P'!H93</f>
        <v>Cent. Oval - SE</v>
      </c>
      <c r="J93" s="119"/>
      <c r="K93" s="119"/>
      <c r="L93" s="119"/>
      <c r="M93" s="119" t="s">
        <v>10</v>
      </c>
      <c r="N93" s="119"/>
      <c r="O93" s="130">
        <f>'2019 Tad Y2 P'!E93-'2019 Tad Y2 P'!D93</f>
        <v>6.25E-2</v>
      </c>
      <c r="P93" s="79">
        <f t="shared" si="1"/>
        <v>0.76041666666666674</v>
      </c>
      <c r="Q93" s="119"/>
      <c r="R93" s="119"/>
    </row>
    <row r="94" spans="1:18" x14ac:dyDescent="0.25">
      <c r="A94" s="80">
        <f>'2019 Tad Y2 P'!B94</f>
        <v>43613</v>
      </c>
      <c r="B94" s="79">
        <f>'2019 Tad Y2 P'!D94</f>
        <v>0.77083333333333337</v>
      </c>
      <c r="C94" s="119" t="str">
        <f>CONCATENATE("Prac - ",'2019 Tad Y2 P'!G94)</f>
        <v>Prac - Mariners</v>
      </c>
      <c r="D94" s="119"/>
      <c r="E94" s="119"/>
      <c r="F94" s="119"/>
      <c r="G94" s="119"/>
      <c r="H94" s="119"/>
      <c r="I94" s="119" t="str">
        <f>'2019 Tad Y2 P'!H94</f>
        <v>Cent. Oval - SW</v>
      </c>
      <c r="J94" s="119"/>
      <c r="K94" s="119"/>
      <c r="L94" s="119"/>
      <c r="M94" s="119" t="s">
        <v>10</v>
      </c>
      <c r="N94" s="119"/>
      <c r="O94" s="130">
        <f>'2019 Tad Y2 P'!E94-'2019 Tad Y2 P'!D94</f>
        <v>6.25E-2</v>
      </c>
      <c r="P94" s="79">
        <f t="shared" si="1"/>
        <v>0.76041666666666674</v>
      </c>
      <c r="Q94" s="119"/>
      <c r="R94" s="119"/>
    </row>
    <row r="95" spans="1:18" x14ac:dyDescent="0.25">
      <c r="A95" s="80">
        <f>'2019 Tad Y2 P'!B95</f>
        <v>43613</v>
      </c>
      <c r="B95" s="79">
        <f>'2019 Tad Y2 P'!D95</f>
        <v>0.77083333333333337</v>
      </c>
      <c r="C95" s="119" t="str">
        <f>CONCATENATE("Prac - ",'2019 Tad Y2 P'!G95)</f>
        <v>Prac - Yankees</v>
      </c>
      <c r="D95" s="119"/>
      <c r="E95" s="119"/>
      <c r="F95" s="119"/>
      <c r="G95" s="119"/>
      <c r="H95" s="119"/>
      <c r="I95" s="119" t="str">
        <f>'2019 Tad Y2 P'!H95</f>
        <v>Cent. Oval - NW</v>
      </c>
      <c r="J95" s="119"/>
      <c r="K95" s="119"/>
      <c r="L95" s="119"/>
      <c r="M95" s="119" t="s">
        <v>10</v>
      </c>
      <c r="N95" s="119"/>
      <c r="O95" s="130">
        <f>'2019 Tad Y2 P'!E95-'2019 Tad Y2 P'!D95</f>
        <v>6.25E-2</v>
      </c>
      <c r="P95" s="79">
        <f t="shared" si="1"/>
        <v>0.76041666666666674</v>
      </c>
      <c r="Q95" s="119"/>
      <c r="R95" s="119"/>
    </row>
    <row r="96" spans="1:18" x14ac:dyDescent="0.25">
      <c r="A96" s="80">
        <f>'2019 Tad Y2 P'!B96</f>
        <v>43613</v>
      </c>
      <c r="B96" s="79">
        <f>'2019 Tad Y2 P'!D96</f>
        <v>0.77083333333333337</v>
      </c>
      <c r="C96" s="119" t="str">
        <f>CONCATENATE("Prac - ",'2019 Tad Y2 P'!G96)</f>
        <v>Prac - Royals</v>
      </c>
      <c r="D96" s="119"/>
      <c r="E96" s="119"/>
      <c r="F96" s="119"/>
      <c r="G96" s="119"/>
      <c r="H96" s="119"/>
      <c r="I96" s="119" t="str">
        <f>'2019 Tad Y2 P'!H96</f>
        <v>Cent. Oval - NE</v>
      </c>
      <c r="J96" s="119"/>
      <c r="K96" s="119"/>
      <c r="L96" s="119"/>
      <c r="M96" s="119" t="s">
        <v>10</v>
      </c>
      <c r="N96" s="119"/>
      <c r="O96" s="130">
        <f>'2019 Tad Y2 P'!E96-'2019 Tad Y2 P'!D96</f>
        <v>6.25E-2</v>
      </c>
      <c r="P96" s="79">
        <f t="shared" si="1"/>
        <v>0.76041666666666674</v>
      </c>
      <c r="Q96" s="119"/>
      <c r="R96" s="119"/>
    </row>
    <row r="97" spans="1:18" x14ac:dyDescent="0.25">
      <c r="A97" s="80">
        <f>'2019 Tad Y2 P'!B97</f>
        <v>43616</v>
      </c>
      <c r="B97" s="79">
        <f>'2019 Tad Y2 P'!D97</f>
        <v>0.77083333333333337</v>
      </c>
      <c r="C97" s="119" t="str">
        <f>CONCATENATE("Prac - ",'2019 Tad Y2 P'!G97)</f>
        <v>Prac - BlueJays</v>
      </c>
      <c r="D97" s="119"/>
      <c r="E97" s="119"/>
      <c r="F97" s="119"/>
      <c r="G97" s="119"/>
      <c r="H97" s="119"/>
      <c r="I97" s="119" t="str">
        <f>'2019 Tad Y2 P'!H97</f>
        <v>SSAP #3 - West</v>
      </c>
      <c r="J97" s="119"/>
      <c r="K97" s="119"/>
      <c r="L97" s="119"/>
      <c r="M97" s="119" t="s">
        <v>10</v>
      </c>
      <c r="N97" s="119"/>
      <c r="O97" s="130">
        <f>'2019 Tad Y2 P'!E97-'2019 Tad Y2 P'!D97</f>
        <v>6.25E-2</v>
      </c>
      <c r="P97" s="79">
        <f t="shared" si="1"/>
        <v>0.76041666666666674</v>
      </c>
      <c r="Q97" s="119"/>
      <c r="R97" s="119"/>
    </row>
    <row r="98" spans="1:18" x14ac:dyDescent="0.25">
      <c r="A98" s="80">
        <f>'2019 Tad Y2 P'!B98</f>
        <v>43618</v>
      </c>
      <c r="B98" s="79">
        <f>'2019 Tad Y2 P'!D98</f>
        <v>0.5</v>
      </c>
      <c r="C98" s="119" t="str">
        <f>CONCATENATE("Prac - ",'2019 Tad Y2 P'!G98)</f>
        <v>Prac - Rays</v>
      </c>
      <c r="D98" s="119"/>
      <c r="E98" s="119"/>
      <c r="F98" s="119"/>
      <c r="G98" s="119"/>
      <c r="H98" s="119"/>
      <c r="I98" s="119" t="str">
        <f>'2019 Tad Y2 P'!H98</f>
        <v>Bakerview West</v>
      </c>
      <c r="J98" s="119"/>
      <c r="K98" s="119"/>
      <c r="L98" s="119"/>
      <c r="M98" s="119" t="s">
        <v>10</v>
      </c>
      <c r="N98" s="119"/>
      <c r="O98" s="130">
        <f>'2019 Tad Y2 P'!E98-'2019 Tad Y2 P'!D98</f>
        <v>6.25E-2</v>
      </c>
      <c r="P98" s="79">
        <f t="shared" si="1"/>
        <v>0.48958333333333331</v>
      </c>
      <c r="Q98" s="119"/>
      <c r="R98" s="119"/>
    </row>
    <row r="99" spans="1:18" x14ac:dyDescent="0.25">
      <c r="A99" s="80">
        <f>'2019 Tad Y2 P'!B99</f>
        <v>43620</v>
      </c>
      <c r="B99" s="79">
        <f>'2019 Tad Y2 P'!D99</f>
        <v>0.70833333333333337</v>
      </c>
      <c r="C99" s="119" t="str">
        <f>CONCATENATE("Prac - ",'2019 Tad Y2 P'!G99)</f>
        <v>Prac - BlueJays</v>
      </c>
      <c r="D99" s="119"/>
      <c r="E99" s="119"/>
      <c r="F99" s="119"/>
      <c r="G99" s="119"/>
      <c r="H99" s="119"/>
      <c r="I99" s="119" t="str">
        <f>'2019 Tad Y2 P'!H99</f>
        <v>SSAP #3 - West</v>
      </c>
      <c r="J99" s="119"/>
      <c r="K99" s="119"/>
      <c r="L99" s="119"/>
      <c r="M99" s="119" t="s">
        <v>10</v>
      </c>
      <c r="N99" s="119"/>
      <c r="O99" s="130">
        <f>'2019 Tad Y2 P'!E99-'2019 Tad Y2 P'!D99</f>
        <v>6.25E-2</v>
      </c>
      <c r="P99" s="79">
        <f t="shared" si="1"/>
        <v>0.69791666666666674</v>
      </c>
      <c r="Q99" s="119"/>
      <c r="R99" s="119"/>
    </row>
    <row r="100" spans="1:18" x14ac:dyDescent="0.25">
      <c r="A100" s="80">
        <f>'2019 Tad Y2 P'!B100</f>
        <v>43620</v>
      </c>
      <c r="B100" s="79">
        <f>'2019 Tad Y2 P'!D100</f>
        <v>0.77083333333333337</v>
      </c>
      <c r="C100" s="119" t="str">
        <f>CONCATENATE("Prac - ",'2019 Tad Y2 P'!G100)</f>
        <v>Prac - Mariners</v>
      </c>
      <c r="D100" s="119"/>
      <c r="E100" s="119"/>
      <c r="F100" s="119"/>
      <c r="G100" s="119"/>
      <c r="H100" s="119"/>
      <c r="I100" s="119" t="str">
        <f>'2019 Tad Y2 P'!H100</f>
        <v>Cent. Oval - SE</v>
      </c>
      <c r="J100" s="119"/>
      <c r="K100" s="119"/>
      <c r="L100" s="119"/>
      <c r="M100" s="119" t="s">
        <v>10</v>
      </c>
      <c r="N100" s="119"/>
      <c r="O100" s="130">
        <f>'2019 Tad Y2 P'!E100-'2019 Tad Y2 P'!D100</f>
        <v>6.25E-2</v>
      </c>
      <c r="P100" s="79">
        <f t="shared" si="1"/>
        <v>0.76041666666666674</v>
      </c>
      <c r="Q100" s="119"/>
      <c r="R100" s="119"/>
    </row>
    <row r="101" spans="1:18" x14ac:dyDescent="0.25">
      <c r="A101" s="80">
        <f>'2019 Tad Y2 P'!B101</f>
        <v>43620</v>
      </c>
      <c r="B101" s="79">
        <f>'2019 Tad Y2 P'!D101</f>
        <v>0.77083333333333337</v>
      </c>
      <c r="C101" s="119" t="str">
        <f>CONCATENATE("Prac - ",'2019 Tad Y2 P'!G101)</f>
        <v>Prac - Yankees</v>
      </c>
      <c r="D101" s="119"/>
      <c r="E101" s="119"/>
      <c r="F101" s="119"/>
      <c r="G101" s="119"/>
      <c r="H101" s="119"/>
      <c r="I101" s="119" t="str">
        <f>'2019 Tad Y2 P'!H101</f>
        <v>Cent. Oval - SW</v>
      </c>
      <c r="J101" s="119"/>
      <c r="K101" s="119"/>
      <c r="L101" s="119"/>
      <c r="M101" s="119" t="s">
        <v>10</v>
      </c>
      <c r="N101" s="119"/>
      <c r="O101" s="130">
        <f>'2019 Tad Y2 P'!E101-'2019 Tad Y2 P'!D101</f>
        <v>6.25E-2</v>
      </c>
      <c r="P101" s="79">
        <f t="shared" si="1"/>
        <v>0.76041666666666674</v>
      </c>
      <c r="Q101" s="119"/>
      <c r="R101" s="119"/>
    </row>
    <row r="102" spans="1:18" x14ac:dyDescent="0.25">
      <c r="A102" s="80">
        <f>'2019 Tad Y2 P'!B102</f>
        <v>43620</v>
      </c>
      <c r="B102" s="79">
        <f>'2019 Tad Y2 P'!D102</f>
        <v>0.77083333333333337</v>
      </c>
      <c r="C102" s="119" t="str">
        <f>CONCATENATE("Prac - ",'2019 Tad Y2 P'!G102)</f>
        <v>Prac - Royals</v>
      </c>
      <c r="D102" s="119"/>
      <c r="E102" s="119"/>
      <c r="F102" s="119"/>
      <c r="G102" s="119"/>
      <c r="H102" s="119"/>
      <c r="I102" s="119" t="str">
        <f>'2019 Tad Y2 P'!H102</f>
        <v>Cent. Oval - NW</v>
      </c>
      <c r="J102" s="119"/>
      <c r="K102" s="119"/>
      <c r="L102" s="119"/>
      <c r="M102" s="119" t="s">
        <v>10</v>
      </c>
      <c r="N102" s="119"/>
      <c r="O102" s="130">
        <f>'2019 Tad Y2 P'!E102-'2019 Tad Y2 P'!D102</f>
        <v>6.25E-2</v>
      </c>
      <c r="P102" s="79">
        <f t="shared" si="1"/>
        <v>0.76041666666666674</v>
      </c>
      <c r="Q102" s="119"/>
      <c r="R102" s="119"/>
    </row>
    <row r="103" spans="1:18" x14ac:dyDescent="0.25">
      <c r="A103" s="80">
        <f>'2019 Tad Y2 P'!B103</f>
        <v>43620</v>
      </c>
      <c r="B103" s="79">
        <f>'2019 Tad Y2 P'!D103</f>
        <v>0.77083333333333337</v>
      </c>
      <c r="C103" s="119" t="str">
        <f>CONCATENATE("Prac - ",'2019 Tad Y2 P'!G103)</f>
        <v>Prac - Angels</v>
      </c>
      <c r="D103" s="119"/>
      <c r="E103" s="119"/>
      <c r="F103" s="119"/>
      <c r="G103" s="119"/>
      <c r="H103" s="119"/>
      <c r="I103" s="119" t="str">
        <f>'2019 Tad Y2 P'!H103</f>
        <v>Cent. Oval - NE</v>
      </c>
      <c r="J103" s="119"/>
      <c r="K103" s="119"/>
      <c r="L103" s="119"/>
      <c r="M103" s="119" t="s">
        <v>10</v>
      </c>
      <c r="N103" s="119"/>
      <c r="O103" s="130">
        <f>'2019 Tad Y2 P'!E103-'2019 Tad Y2 P'!D103</f>
        <v>6.25E-2</v>
      </c>
      <c r="P103" s="79">
        <f t="shared" si="1"/>
        <v>0.76041666666666674</v>
      </c>
      <c r="Q103" s="119"/>
      <c r="R103" s="119"/>
    </row>
    <row r="104" spans="1:18" x14ac:dyDescent="0.25">
      <c r="A104" s="80">
        <f>'2019 Tad Y2 P'!B104</f>
        <v>43623</v>
      </c>
      <c r="B104" s="79">
        <f>'2019 Tad Y2 P'!D104</f>
        <v>0.77083333333333337</v>
      </c>
      <c r="C104" s="119" t="str">
        <f>CONCATENATE("Prac - ",'2019 Tad Y2 P'!G104)</f>
        <v>Prac - Angels</v>
      </c>
      <c r="D104" s="119"/>
      <c r="E104" s="119"/>
      <c r="F104" s="119"/>
      <c r="G104" s="119"/>
      <c r="H104" s="119"/>
      <c r="I104" s="119" t="str">
        <f>'2019 Tad Y2 P'!H104</f>
        <v>SSAP #3 - West</v>
      </c>
      <c r="J104" s="119"/>
      <c r="K104" s="119"/>
      <c r="L104" s="119"/>
      <c r="M104" s="119" t="s">
        <v>10</v>
      </c>
      <c r="N104" s="119"/>
      <c r="O104" s="130">
        <f>'2019 Tad Y2 P'!E104-'2019 Tad Y2 P'!D104</f>
        <v>6.25E-2</v>
      </c>
      <c r="P104" s="79">
        <f t="shared" si="1"/>
        <v>0.76041666666666674</v>
      </c>
      <c r="Q104" s="119"/>
      <c r="R104" s="119"/>
    </row>
    <row r="105" spans="1:18" x14ac:dyDescent="0.25">
      <c r="A105" s="80">
        <f>'2019 Tad Y2 P'!B105</f>
        <v>43625</v>
      </c>
      <c r="B105" s="79">
        <f>'2019 Tad Y2 P'!D105</f>
        <v>0.52083333333333337</v>
      </c>
      <c r="C105" s="119" t="str">
        <f>CONCATENATE("Prac - ",'2019 Tad Y2 P'!G105)</f>
        <v>Prac - RedSox</v>
      </c>
      <c r="D105" s="119"/>
      <c r="E105" s="119"/>
      <c r="F105" s="119"/>
      <c r="G105" s="119"/>
      <c r="H105" s="119"/>
      <c r="I105" s="119" t="str">
        <f>'2019 Tad Y2 P'!H105</f>
        <v>SSAP #3 - West</v>
      </c>
      <c r="J105" s="119"/>
      <c r="K105" s="119"/>
      <c r="L105" s="119"/>
      <c r="M105" s="119" t="s">
        <v>10</v>
      </c>
      <c r="N105" s="119"/>
      <c r="O105" s="130">
        <f>'2019 Tad Y2 P'!E105-'2019 Tad Y2 P'!D105</f>
        <v>6.25E-2</v>
      </c>
      <c r="P105" s="79">
        <f t="shared" si="1"/>
        <v>0.51041666666666674</v>
      </c>
      <c r="Q105" s="119"/>
      <c r="R105" s="119"/>
    </row>
    <row r="106" spans="1:18" x14ac:dyDescent="0.25">
      <c r="A106" s="80">
        <f>'2019 Tad Y2 P'!B106</f>
        <v>43627</v>
      </c>
      <c r="B106" s="79">
        <f>'2019 Tad Y2 P'!D106</f>
        <v>0.70833333333333337</v>
      </c>
      <c r="C106" s="119" t="str">
        <f>CONCATENATE("Prac - ",'2019 Tad Y2 P'!G106)</f>
        <v>Prac - Yankees</v>
      </c>
      <c r="D106" s="119"/>
      <c r="E106" s="119"/>
      <c r="F106" s="119"/>
      <c r="G106" s="119"/>
      <c r="H106" s="119"/>
      <c r="I106" s="119" t="str">
        <f>'2019 Tad Y2 P'!H106</f>
        <v>SSAP #3 - East</v>
      </c>
      <c r="J106" s="119"/>
      <c r="K106" s="119"/>
      <c r="L106" s="119"/>
      <c r="M106" s="119" t="s">
        <v>10</v>
      </c>
      <c r="N106" s="119"/>
      <c r="O106" s="130">
        <f>'2019 Tad Y2 P'!E106-'2019 Tad Y2 P'!D106</f>
        <v>6.25E-2</v>
      </c>
      <c r="P106" s="79">
        <f t="shared" si="1"/>
        <v>0.69791666666666674</v>
      </c>
      <c r="Q106" s="119"/>
      <c r="R106" s="119"/>
    </row>
    <row r="107" spans="1:18" x14ac:dyDescent="0.25">
      <c r="A107" s="80">
        <f>'2019 Tad Y2 P'!B107</f>
        <v>43627</v>
      </c>
      <c r="B107" s="79">
        <f>'2019 Tad Y2 P'!D107</f>
        <v>0.70833333333333337</v>
      </c>
      <c r="C107" s="119" t="str">
        <f>CONCATENATE("Prac - ",'2019 Tad Y2 P'!G107)</f>
        <v>Prac - Royals</v>
      </c>
      <c r="D107" s="119"/>
      <c r="E107" s="119"/>
      <c r="F107" s="119"/>
      <c r="G107" s="119"/>
      <c r="H107" s="119"/>
      <c r="I107" s="119" t="str">
        <f>'2019 Tad Y2 P'!H107</f>
        <v>SSAP #3 - West</v>
      </c>
      <c r="J107" s="119"/>
      <c r="K107" s="119"/>
      <c r="L107" s="119"/>
      <c r="M107" s="119" t="s">
        <v>10</v>
      </c>
      <c r="N107" s="119"/>
      <c r="O107" s="130">
        <f>'2019 Tad Y2 P'!E107-'2019 Tad Y2 P'!D107</f>
        <v>6.25E-2</v>
      </c>
      <c r="P107" s="79">
        <f t="shared" si="1"/>
        <v>0.69791666666666674</v>
      </c>
      <c r="Q107" s="119"/>
      <c r="R107" s="119"/>
    </row>
    <row r="108" spans="1:18" x14ac:dyDescent="0.25">
      <c r="A108" s="80">
        <f>'2019 Tad Y2 P'!B108</f>
        <v>43627</v>
      </c>
      <c r="B108" s="79">
        <f>'2019 Tad Y2 P'!D108</f>
        <v>0.70833333333333337</v>
      </c>
      <c r="C108" s="119" t="str">
        <f>CONCATENATE("Prac - ",'2019 Tad Y2 P'!G108)</f>
        <v>Prac - Mariners</v>
      </c>
      <c r="D108" s="119"/>
      <c r="E108" s="119"/>
      <c r="F108" s="119"/>
      <c r="G108" s="119"/>
      <c r="H108" s="119"/>
      <c r="I108" s="119" t="str">
        <f>'2019 Tad Y2 P'!H108</f>
        <v>Bakerview East</v>
      </c>
      <c r="J108" s="119"/>
      <c r="K108" s="119"/>
      <c r="L108" s="119"/>
      <c r="M108" s="119" t="s">
        <v>10</v>
      </c>
      <c r="N108" s="119"/>
      <c r="O108" s="130">
        <f>'2019 Tad Y2 P'!E108-'2019 Tad Y2 P'!D108</f>
        <v>6.25E-2</v>
      </c>
      <c r="P108" s="79">
        <f t="shared" si="1"/>
        <v>0.69791666666666674</v>
      </c>
      <c r="Q108" s="119"/>
      <c r="R108" s="119"/>
    </row>
    <row r="109" spans="1:18" x14ac:dyDescent="0.25">
      <c r="A109" s="80">
        <f>'2019 Tad Y2 P'!B109</f>
        <v>43627</v>
      </c>
      <c r="B109" s="79">
        <f>'2019 Tad Y2 P'!D109</f>
        <v>0.77083333333333337</v>
      </c>
      <c r="C109" s="119" t="str">
        <f>CONCATENATE("Prac - ",'2019 Tad Y2 P'!G109)</f>
        <v>Prac - Angels</v>
      </c>
      <c r="D109" s="119"/>
      <c r="E109" s="119"/>
      <c r="F109" s="119"/>
      <c r="G109" s="119"/>
      <c r="H109" s="119"/>
      <c r="I109" s="119" t="str">
        <f>'2019 Tad Y2 P'!H109</f>
        <v>Cent. Oval - SE</v>
      </c>
      <c r="J109" s="119"/>
      <c r="K109" s="119"/>
      <c r="L109" s="119"/>
      <c r="M109" s="119" t="s">
        <v>10</v>
      </c>
      <c r="N109" s="119"/>
      <c r="O109" s="130">
        <f>'2019 Tad Y2 P'!E109-'2019 Tad Y2 P'!D109</f>
        <v>6.25E-2</v>
      </c>
      <c r="P109" s="79">
        <f t="shared" si="1"/>
        <v>0.76041666666666674</v>
      </c>
      <c r="Q109" s="119"/>
      <c r="R109" s="119"/>
    </row>
    <row r="110" spans="1:18" x14ac:dyDescent="0.25">
      <c r="A110" s="80">
        <f>'2019 Tad Y2 P'!B110</f>
        <v>43627</v>
      </c>
      <c r="B110" s="79">
        <f>'2019 Tad Y2 P'!D110</f>
        <v>0.77083333333333337</v>
      </c>
      <c r="C110" s="119" t="str">
        <f>CONCATENATE("Prac - ",'2019 Tad Y2 P'!G110)</f>
        <v>Prac - Rays</v>
      </c>
      <c r="D110" s="119"/>
      <c r="E110" s="119"/>
      <c r="F110" s="119"/>
      <c r="G110" s="119"/>
      <c r="H110" s="119"/>
      <c r="I110" s="119" t="str">
        <f>'2019 Tad Y2 P'!H110</f>
        <v>Cent. Oval - SW</v>
      </c>
      <c r="J110" s="119"/>
      <c r="K110" s="119"/>
      <c r="L110" s="119"/>
      <c r="M110" s="119" t="s">
        <v>10</v>
      </c>
      <c r="N110" s="119"/>
      <c r="O110" s="130">
        <f>'2019 Tad Y2 P'!E110-'2019 Tad Y2 P'!D110</f>
        <v>6.25E-2</v>
      </c>
      <c r="P110" s="79">
        <f t="shared" si="1"/>
        <v>0.76041666666666674</v>
      </c>
      <c r="Q110" s="119"/>
      <c r="R110" s="119"/>
    </row>
    <row r="111" spans="1:18" x14ac:dyDescent="0.25">
      <c r="A111" s="80">
        <f>'2019 Tad Y2 P'!B111</f>
        <v>43627</v>
      </c>
      <c r="B111" s="79">
        <f>'2019 Tad Y2 P'!D111</f>
        <v>0.77083333333333337</v>
      </c>
      <c r="C111" s="119" t="str">
        <f>CONCATENATE("Prac - ",'2019 Tad Y2 P'!G111)</f>
        <v>Prac - RedSox</v>
      </c>
      <c r="D111" s="119"/>
      <c r="E111" s="119"/>
      <c r="F111" s="119"/>
      <c r="G111" s="119"/>
      <c r="H111" s="119"/>
      <c r="I111" s="119" t="str">
        <f>'2019 Tad Y2 P'!H111</f>
        <v>Cent. Oval - NW</v>
      </c>
      <c r="J111" s="119"/>
      <c r="K111" s="119"/>
      <c r="L111" s="119"/>
      <c r="M111" s="119" t="s">
        <v>10</v>
      </c>
      <c r="N111" s="119"/>
      <c r="O111" s="130">
        <f>'2019 Tad Y2 P'!E111-'2019 Tad Y2 P'!D111</f>
        <v>6.25E-2</v>
      </c>
      <c r="P111" s="79">
        <f t="shared" si="1"/>
        <v>0.76041666666666674</v>
      </c>
      <c r="Q111" s="119"/>
      <c r="R111" s="119"/>
    </row>
    <row r="112" spans="1:18" x14ac:dyDescent="0.25">
      <c r="A112" s="80">
        <f>'2019 Tad Y2 P'!B112</f>
        <v>43627</v>
      </c>
      <c r="B112" s="79">
        <f>'2019 Tad Y2 P'!D112</f>
        <v>0.77083333333333337</v>
      </c>
      <c r="C112" s="119" t="str">
        <f>CONCATENATE("Prac - ",'2019 Tad Y2 P'!G112)</f>
        <v>Prac - BlueJays</v>
      </c>
      <c r="D112" s="119"/>
      <c r="E112" s="119"/>
      <c r="F112" s="119"/>
      <c r="G112" s="119"/>
      <c r="H112" s="119"/>
      <c r="I112" s="119" t="str">
        <f>'2019 Tad Y2 P'!H112</f>
        <v>Cent. Oval - NE</v>
      </c>
      <c r="J112" s="119"/>
      <c r="K112" s="119"/>
      <c r="L112" s="119"/>
      <c r="M112" s="119" t="s">
        <v>10</v>
      </c>
      <c r="N112" s="119"/>
      <c r="O112" s="130">
        <f>'2019 Tad Y2 P'!E112-'2019 Tad Y2 P'!D112</f>
        <v>6.25E-2</v>
      </c>
      <c r="P112" s="79">
        <f t="shared" si="1"/>
        <v>0.76041666666666674</v>
      </c>
      <c r="Q112" s="119"/>
      <c r="R112" s="119"/>
    </row>
    <row r="113" spans="1:18" x14ac:dyDescent="0.25">
      <c r="A113" s="80">
        <f>'2019 Tad Y2 P'!B113</f>
        <v>43630</v>
      </c>
      <c r="B113" s="79">
        <f>'2019 Tad Y2 P'!D113</f>
        <v>0.77083333333333337</v>
      </c>
      <c r="C113" s="119" t="str">
        <f>CONCATENATE("Prac - ",'2019 Tad Y2 P'!G113)</f>
        <v>Prac - Rays</v>
      </c>
      <c r="D113" s="119"/>
      <c r="E113" s="119"/>
      <c r="F113" s="119"/>
      <c r="G113" s="119"/>
      <c r="H113" s="119"/>
      <c r="I113" s="119" t="str">
        <f>'2019 Tad Y2 P'!H113</f>
        <v>SSAP #3 - West</v>
      </c>
      <c r="J113" s="119"/>
      <c r="K113" s="119"/>
      <c r="L113" s="119"/>
      <c r="M113" s="119" t="s">
        <v>10</v>
      </c>
      <c r="N113" s="119"/>
      <c r="O113" s="130">
        <f>'2019 Tad Y2 P'!E113-'2019 Tad Y2 P'!D113</f>
        <v>6.25E-2</v>
      </c>
      <c r="P113" s="79">
        <f t="shared" si="1"/>
        <v>0.76041666666666674</v>
      </c>
      <c r="Q113" s="119"/>
      <c r="R113" s="119"/>
    </row>
    <row r="114" spans="1:18" x14ac:dyDescent="0.25">
      <c r="A114" s="80">
        <f>'2019 Tad Y2 P'!B114</f>
        <v>43632</v>
      </c>
      <c r="B114" s="79">
        <f>'2019 Tad Y2 P'!D114</f>
        <v>0.52083333333333337</v>
      </c>
      <c r="C114" s="119" t="str">
        <f>CONCATENATE("Prac - ",'2019 Tad Y2 P'!G114)</f>
        <v>Prac - RedSox</v>
      </c>
      <c r="D114" s="119"/>
      <c r="E114" s="119"/>
      <c r="F114" s="119"/>
      <c r="G114" s="119"/>
      <c r="H114" s="119"/>
      <c r="I114" s="119" t="str">
        <f>'2019 Tad Y2 P'!H114</f>
        <v>SSAP #3 - West</v>
      </c>
      <c r="J114" s="119"/>
      <c r="K114" s="119"/>
      <c r="L114" s="119"/>
      <c r="M114" s="119" t="s">
        <v>10</v>
      </c>
      <c r="N114" s="119"/>
      <c r="O114" s="130">
        <f>'2019 Tad Y2 P'!E114-'2019 Tad Y2 P'!D114</f>
        <v>6.25E-2</v>
      </c>
      <c r="P114" s="79">
        <f t="shared" si="1"/>
        <v>0.51041666666666674</v>
      </c>
      <c r="Q114" s="119"/>
      <c r="R114" s="119"/>
    </row>
  </sheetData>
  <autoFilter ref="A4:R5"/>
  <dataValidations count="1">
    <dataValidation type="list" allowBlank="1" showInputMessage="1" showErrorMessage="1" sqref="P2">
      <formula1>$T$1:$V$1</formula1>
    </dataValidation>
  </dataValidation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'2019 Mos G'!$AF$2:$AV$2</xm:f>
          </x14:formula1>
          <xm:sqref>C2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54"/>
  <sheetViews>
    <sheetView workbookViewId="0">
      <pane ySplit="4" topLeftCell="A5" activePane="bottomLeft" state="frozen"/>
      <selection pane="bottomLeft" activeCell="C2" sqref="C2"/>
    </sheetView>
  </sheetViews>
  <sheetFormatPr defaultRowHeight="15" x14ac:dyDescent="0.25"/>
  <cols>
    <col min="1" max="1" width="10.7109375" style="98" bestFit="1" customWidth="1"/>
    <col min="2" max="2" width="11.5703125" style="98" bestFit="1" customWidth="1"/>
    <col min="3" max="3" width="20.7109375" style="98" bestFit="1" customWidth="1"/>
    <col min="4" max="4" width="10.85546875" style="98" bestFit="1" customWidth="1"/>
    <col min="5" max="8" width="9.140625" style="98"/>
    <col min="9" max="9" width="19.42578125" style="98" bestFit="1" customWidth="1"/>
    <col min="10" max="14" width="9.140625" style="98"/>
    <col min="15" max="15" width="10.5703125" style="98" bestFit="1" customWidth="1"/>
    <col min="16" max="16" width="11.5703125" style="98" bestFit="1" customWidth="1"/>
    <col min="17" max="18" width="9.140625" style="98"/>
    <col min="19" max="19" width="16.140625" style="109" customWidth="1"/>
    <col min="20" max="21" width="9.140625" style="98" customWidth="1"/>
    <col min="22" max="22" width="9.140625" style="98" hidden="1" customWidth="1"/>
    <col min="23" max="25" width="0" style="98" hidden="1" customWidth="1"/>
    <col min="26" max="16384" width="9.140625" style="98"/>
  </cols>
  <sheetData>
    <row r="1" spans="1:25" x14ac:dyDescent="0.25">
      <c r="W1" s="98" t="s">
        <v>106</v>
      </c>
      <c r="X1" s="98" t="s">
        <v>107</v>
      </c>
      <c r="Y1" s="98" t="s">
        <v>108</v>
      </c>
    </row>
    <row r="2" spans="1:25" x14ac:dyDescent="0.25">
      <c r="B2" s="84" t="s">
        <v>33</v>
      </c>
      <c r="C2" s="124" t="s">
        <v>25</v>
      </c>
      <c r="E2" s="124" t="s">
        <v>107</v>
      </c>
      <c r="F2" s="98" t="s">
        <v>105</v>
      </c>
      <c r="W2" s="105">
        <f>0.25/24</f>
        <v>1.0416666666666666E-2</v>
      </c>
      <c r="X2" s="105">
        <f>0.5/24</f>
        <v>2.0833333333333332E-2</v>
      </c>
      <c r="Y2" s="105">
        <f>1/24</f>
        <v>4.1666666666666664E-2</v>
      </c>
    </row>
    <row r="3" spans="1:25" ht="48.75" customHeight="1" x14ac:dyDescent="0.25">
      <c r="S3" s="139" t="s">
        <v>162</v>
      </c>
      <c r="T3" s="139"/>
      <c r="U3" s="139"/>
      <c r="V3" s="105"/>
    </row>
    <row r="4" spans="1:25" s="128" customFormat="1" ht="75" x14ac:dyDescent="0.25">
      <c r="A4" s="129" t="s">
        <v>0</v>
      </c>
      <c r="B4" s="129" t="s">
        <v>92</v>
      </c>
      <c r="C4" s="129" t="s">
        <v>150</v>
      </c>
      <c r="D4" s="129" t="s">
        <v>151</v>
      </c>
      <c r="E4" s="129" t="s">
        <v>152</v>
      </c>
      <c r="F4" s="129" t="s">
        <v>153</v>
      </c>
      <c r="G4" s="129" t="s">
        <v>153</v>
      </c>
      <c r="H4" s="129" t="s">
        <v>154</v>
      </c>
      <c r="I4" s="129" t="s">
        <v>155</v>
      </c>
      <c r="J4" s="129" t="s">
        <v>156</v>
      </c>
      <c r="K4" s="129" t="s">
        <v>157</v>
      </c>
      <c r="L4" s="129" t="s">
        <v>103</v>
      </c>
      <c r="M4" s="129" t="s">
        <v>158</v>
      </c>
      <c r="N4" s="129" t="s">
        <v>159</v>
      </c>
      <c r="O4" s="129" t="s">
        <v>51</v>
      </c>
      <c r="P4" s="129" t="s">
        <v>104</v>
      </c>
      <c r="Q4" s="129" t="s">
        <v>160</v>
      </c>
      <c r="R4" s="129" t="s">
        <v>161</v>
      </c>
      <c r="S4" s="134" t="s">
        <v>33</v>
      </c>
      <c r="T4" s="132" t="s">
        <v>32</v>
      </c>
      <c r="U4" s="132" t="s">
        <v>31</v>
      </c>
    </row>
    <row r="5" spans="1:25" x14ac:dyDescent="0.25">
      <c r="A5" s="80">
        <f>'2019 Tad Y2 G'!B5</f>
        <v>43569</v>
      </c>
      <c r="B5" s="79">
        <f>'2019 Tad Y2 G'!D5</f>
        <v>0.5625</v>
      </c>
      <c r="C5" s="119" t="str">
        <f>CONCATENATE('2019 Tad Y2 G'!I5," at ",'2019 Tad Y2 G'!G5)</f>
        <v>Angels at Royals</v>
      </c>
      <c r="D5" s="119" t="str">
        <f>IF(S5=$C$2,IF('2019 Tad Y2 G'!G5=$C$2,'2019 Tad Y2 G'!I5,'2019 Tad Y2 G'!G5),"")</f>
        <v>Royals</v>
      </c>
      <c r="E5" s="119"/>
      <c r="F5" s="119"/>
      <c r="G5" s="119"/>
      <c r="H5" s="119"/>
      <c r="I5" s="119" t="str">
        <f>'2019 Tad Y2 G'!J5</f>
        <v>SSAP #3 - East</v>
      </c>
      <c r="J5" s="119"/>
      <c r="K5" s="119"/>
      <c r="L5" s="119"/>
      <c r="M5" s="119" t="str">
        <f>IF($C$2=S5,IF($C$2='2019 Tad Y2 G'!G5,"Home","Away"),"")</f>
        <v>Away</v>
      </c>
      <c r="N5" s="119"/>
      <c r="O5" s="130">
        <f>'2019 Tad Y2 G'!E5-B5</f>
        <v>6.25E-2</v>
      </c>
      <c r="P5" s="79">
        <f>B5-HLOOKUP($E$2,$W$1:$Y$2,2,FALSE)</f>
        <v>0.54166666666666663</v>
      </c>
      <c r="Q5" s="119"/>
      <c r="R5" s="119"/>
      <c r="S5" s="118" t="str">
        <f>IF(OR($C$2=T5,$C$2=U5),$C$2,"")</f>
        <v>Angels</v>
      </c>
      <c r="T5" s="119" t="str">
        <f>'2019 Tad Y2 G'!I5</f>
        <v>Angels</v>
      </c>
      <c r="U5" s="119" t="str">
        <f>'2019 Tad Y2 G'!G5</f>
        <v>Royals</v>
      </c>
    </row>
    <row r="6" spans="1:25" x14ac:dyDescent="0.25">
      <c r="A6" s="80">
        <f>'2019 Tad Y2 G'!B6</f>
        <v>43569</v>
      </c>
      <c r="B6" s="79">
        <f>'2019 Tad Y2 G'!D6</f>
        <v>0.5625</v>
      </c>
      <c r="C6" s="119" t="str">
        <f>CONCATENATE('2019 Tad Y2 G'!I6," at ",'2019 Tad Y2 G'!G6)</f>
        <v>RedSox at Rays</v>
      </c>
      <c r="D6" s="119" t="str">
        <f>IF(S6=$C$2,IF('2019 Tad Y2 G'!G6=$C$2,'2019 Tad Y2 G'!I6,'2019 Tad Y2 G'!G6),"")</f>
        <v/>
      </c>
      <c r="E6" s="119"/>
      <c r="F6" s="119"/>
      <c r="G6" s="119"/>
      <c r="H6" s="119"/>
      <c r="I6" s="119" t="str">
        <f>'2019 Tad Y2 G'!J6</f>
        <v>SSAP #3 - West</v>
      </c>
      <c r="J6" s="119"/>
      <c r="K6" s="119"/>
      <c r="L6" s="119"/>
      <c r="M6" s="119" t="str">
        <f>IF($C$2=S6,IF($C$2='2019 Tad Y2 G'!G6,"Home","Away"),"")</f>
        <v/>
      </c>
      <c r="N6" s="119"/>
      <c r="O6" s="130">
        <f>'2019 Tad Y2 G'!E6-B6</f>
        <v>6.25E-2</v>
      </c>
      <c r="P6" s="79">
        <f t="shared" ref="P6:P54" si="0">B6-HLOOKUP($E$2,$W$1:$Y$2,2,FALSE)</f>
        <v>0.54166666666666663</v>
      </c>
      <c r="Q6" s="119"/>
      <c r="R6" s="119"/>
      <c r="S6" s="118" t="str">
        <f t="shared" ref="S6:S54" si="1">IF(OR($C$2=T6,$C$2=U6),$C$2,"")</f>
        <v/>
      </c>
      <c r="T6" s="119" t="str">
        <f>'2019 Tad Y2 G'!I6</f>
        <v>RedSox</v>
      </c>
      <c r="U6" s="119" t="str">
        <f>'2019 Tad Y2 G'!G6</f>
        <v>Rays</v>
      </c>
    </row>
    <row r="7" spans="1:25" x14ac:dyDescent="0.25">
      <c r="A7" s="80">
        <f>'2019 Tad Y2 G'!B7</f>
        <v>43569</v>
      </c>
      <c r="B7" s="79">
        <f>'2019 Tad Y2 G'!D7</f>
        <v>0.63541666666666663</v>
      </c>
      <c r="C7" s="119" t="str">
        <f>CONCATENATE('2019 Tad Y2 G'!I7," at ",'2019 Tad Y2 G'!G7)</f>
        <v>Mariners at BlueJays</v>
      </c>
      <c r="D7" s="119" t="str">
        <f>IF(S7=$C$2,IF('2019 Tad Y2 G'!G7=$C$2,'2019 Tad Y2 G'!I7,'2019 Tad Y2 G'!G7),"")</f>
        <v/>
      </c>
      <c r="E7" s="119"/>
      <c r="F7" s="119"/>
      <c r="G7" s="119"/>
      <c r="H7" s="119"/>
      <c r="I7" s="119" t="str">
        <f>'2019 Tad Y2 G'!J7</f>
        <v>SSAP #3 - East</v>
      </c>
      <c r="J7" s="119"/>
      <c r="K7" s="119"/>
      <c r="L7" s="119"/>
      <c r="M7" s="119" t="str">
        <f>IF($C$2=S7,IF($C$2='2019 Tad Y2 G'!G7,"Home","Away"),"")</f>
        <v/>
      </c>
      <c r="N7" s="119"/>
      <c r="O7" s="130">
        <f>'2019 Tad Y2 G'!E7-B7</f>
        <v>7.2916666666666741E-2</v>
      </c>
      <c r="P7" s="79">
        <f t="shared" si="0"/>
        <v>0.61458333333333326</v>
      </c>
      <c r="Q7" s="119"/>
      <c r="R7" s="119"/>
      <c r="S7" s="118" t="str">
        <f t="shared" si="1"/>
        <v/>
      </c>
      <c r="T7" s="119" t="str">
        <f>'2019 Tad Y2 G'!I7</f>
        <v>Mariners</v>
      </c>
      <c r="U7" s="119" t="str">
        <f>'2019 Tad Y2 G'!G7</f>
        <v>BlueJays</v>
      </c>
    </row>
    <row r="8" spans="1:25" x14ac:dyDescent="0.25">
      <c r="A8" s="80">
        <f>'2019 Tad Y2 G'!B8</f>
        <v>43581</v>
      </c>
      <c r="B8" s="79">
        <f>'2019 Tad Y2 G'!D8</f>
        <v>0.70833333333333337</v>
      </c>
      <c r="C8" s="119" t="str">
        <f>CONCATENATE('2019 Tad Y2 G'!I8," at ",'2019 Tad Y2 G'!G8)</f>
        <v>BlueJays at RedSox</v>
      </c>
      <c r="D8" s="119" t="str">
        <f>IF(S8=$C$2,IF('2019 Tad Y2 G'!G8=$C$2,'2019 Tad Y2 G'!I8,'2019 Tad Y2 G'!G8),"")</f>
        <v/>
      </c>
      <c r="E8" s="119"/>
      <c r="F8" s="119"/>
      <c r="G8" s="119"/>
      <c r="H8" s="119"/>
      <c r="I8" s="119" t="str">
        <f>'2019 Tad Y2 G'!J8</f>
        <v>SSAP #3 - East</v>
      </c>
      <c r="J8" s="119"/>
      <c r="K8" s="119"/>
      <c r="L8" s="119"/>
      <c r="M8" s="119" t="str">
        <f>IF($C$2=S8,IF($C$2='2019 Tad Y2 G'!G8,"Home","Away"),"")</f>
        <v/>
      </c>
      <c r="N8" s="119"/>
      <c r="O8" s="130">
        <f>'2019 Tad Y2 G'!E8-B8</f>
        <v>6.25E-2</v>
      </c>
      <c r="P8" s="79">
        <f t="shared" si="0"/>
        <v>0.6875</v>
      </c>
      <c r="Q8" s="119"/>
      <c r="R8" s="119"/>
      <c r="S8" s="118" t="str">
        <f t="shared" si="1"/>
        <v/>
      </c>
      <c r="T8" s="119" t="str">
        <f>'2019 Tad Y2 G'!I8</f>
        <v>BlueJays</v>
      </c>
      <c r="U8" s="119" t="str">
        <f>'2019 Tad Y2 G'!G8</f>
        <v>RedSox</v>
      </c>
    </row>
    <row r="9" spans="1:25" x14ac:dyDescent="0.25">
      <c r="A9" s="80">
        <f>'2019 Tad Y2 G'!B9</f>
        <v>43581</v>
      </c>
      <c r="B9" s="79">
        <f>'2019 Tad Y2 G'!D9</f>
        <v>0.70833333333333337</v>
      </c>
      <c r="C9" s="119" t="str">
        <f>CONCATENATE('2019 Tad Y2 G'!I9," at ",'2019 Tad Y2 G'!G9)</f>
        <v>Rays at Angels</v>
      </c>
      <c r="D9" s="119" t="str">
        <f>IF(S9=$C$2,IF('2019 Tad Y2 G'!G9=$C$2,'2019 Tad Y2 G'!I9,'2019 Tad Y2 G'!G9),"")</f>
        <v>Rays</v>
      </c>
      <c r="E9" s="119"/>
      <c r="F9" s="119"/>
      <c r="G9" s="119"/>
      <c r="H9" s="119"/>
      <c r="I9" s="119" t="str">
        <f>'2019 Tad Y2 G'!J9</f>
        <v>SSAP #3 - West</v>
      </c>
      <c r="J9" s="119"/>
      <c r="K9" s="119"/>
      <c r="L9" s="119"/>
      <c r="M9" s="119" t="str">
        <f>IF($C$2=S9,IF($C$2='2019 Tad Y2 G'!G9,"Home","Away"),"")</f>
        <v>Home</v>
      </c>
      <c r="N9" s="119"/>
      <c r="O9" s="130">
        <f>'2019 Tad Y2 G'!E9-B9</f>
        <v>6.25E-2</v>
      </c>
      <c r="P9" s="79">
        <f t="shared" si="0"/>
        <v>0.6875</v>
      </c>
      <c r="Q9" s="119"/>
      <c r="R9" s="119"/>
      <c r="S9" s="118" t="str">
        <f t="shared" si="1"/>
        <v>Angels</v>
      </c>
      <c r="T9" s="119" t="str">
        <f>'2019 Tad Y2 G'!I9</f>
        <v>Rays</v>
      </c>
      <c r="U9" s="119" t="str">
        <f>'2019 Tad Y2 G'!G9</f>
        <v>Angels</v>
      </c>
    </row>
    <row r="10" spans="1:25" x14ac:dyDescent="0.25">
      <c r="A10" s="80">
        <f>'2019 Tad Y2 G'!B10</f>
        <v>43581</v>
      </c>
      <c r="B10" s="79">
        <f>'2019 Tad Y2 G'!D10</f>
        <v>0.77083333333333337</v>
      </c>
      <c r="C10" s="119" t="str">
        <f>CONCATENATE('2019 Tad Y2 G'!I10," at ",'2019 Tad Y2 G'!G10)</f>
        <v>Yankees at Mariners</v>
      </c>
      <c r="D10" s="119" t="str">
        <f>IF(S10=$C$2,IF('2019 Tad Y2 G'!G10=$C$2,'2019 Tad Y2 G'!I10,'2019 Tad Y2 G'!G10),"")</f>
        <v/>
      </c>
      <c r="E10" s="119"/>
      <c r="F10" s="119"/>
      <c r="G10" s="119"/>
      <c r="H10" s="119"/>
      <c r="I10" s="119" t="str">
        <f>'2019 Tad Y2 G'!J10</f>
        <v>SSAP #3 - East</v>
      </c>
      <c r="J10" s="119"/>
      <c r="K10" s="119"/>
      <c r="L10" s="119"/>
      <c r="M10" s="119" t="str">
        <f>IF($C$2=S10,IF($C$2='2019 Tad Y2 G'!G10,"Home","Away"),"")</f>
        <v/>
      </c>
      <c r="N10" s="119"/>
      <c r="O10" s="130">
        <f>'2019 Tad Y2 G'!E10-B10</f>
        <v>6.25E-2</v>
      </c>
      <c r="P10" s="79">
        <f t="shared" si="0"/>
        <v>0.75</v>
      </c>
      <c r="Q10" s="119"/>
      <c r="R10" s="119"/>
      <c r="S10" s="118" t="str">
        <f t="shared" si="1"/>
        <v/>
      </c>
      <c r="T10" s="119" t="str">
        <f>'2019 Tad Y2 G'!I10</f>
        <v>Yankees</v>
      </c>
      <c r="U10" s="119" t="str">
        <f>'2019 Tad Y2 G'!G10</f>
        <v>Mariners</v>
      </c>
    </row>
    <row r="11" spans="1:25" x14ac:dyDescent="0.25">
      <c r="A11" s="80">
        <f>'2019 Tad Y2 G'!B11</f>
        <v>43583</v>
      </c>
      <c r="B11" s="79">
        <f>'2019 Tad Y2 G'!D11</f>
        <v>0.41666666666666669</v>
      </c>
      <c r="C11" s="119" t="str">
        <f>CONCATENATE('2019 Tad Y2 G'!I11," at ",'2019 Tad Y2 G'!G11)</f>
        <v>Yankees at BlueJays</v>
      </c>
      <c r="D11" s="119" t="str">
        <f>IF(S11=$C$2,IF('2019 Tad Y2 G'!G11=$C$2,'2019 Tad Y2 G'!I11,'2019 Tad Y2 G'!G11),"")</f>
        <v/>
      </c>
      <c r="E11" s="119"/>
      <c r="F11" s="119"/>
      <c r="G11" s="119"/>
      <c r="H11" s="119"/>
      <c r="I11" s="119" t="str">
        <f>'2019 Tad Y2 G'!J11</f>
        <v>SSAP #3 - East</v>
      </c>
      <c r="J11" s="119"/>
      <c r="K11" s="119"/>
      <c r="L11" s="119"/>
      <c r="M11" s="119" t="str">
        <f>IF($C$2=S11,IF($C$2='2019 Tad Y2 G'!G11,"Home","Away"),"")</f>
        <v/>
      </c>
      <c r="N11" s="119"/>
      <c r="O11" s="130">
        <f>'2019 Tad Y2 G'!E11-B11</f>
        <v>8.3333333333333315E-2</v>
      </c>
      <c r="P11" s="79">
        <f t="shared" si="0"/>
        <v>0.39583333333333337</v>
      </c>
      <c r="Q11" s="119"/>
      <c r="R11" s="119"/>
      <c r="S11" s="118" t="str">
        <f t="shared" si="1"/>
        <v/>
      </c>
      <c r="T11" s="119" t="str">
        <f>'2019 Tad Y2 G'!I11</f>
        <v>Yankees</v>
      </c>
      <c r="U11" s="119" t="str">
        <f>'2019 Tad Y2 G'!G11</f>
        <v>BlueJays</v>
      </c>
    </row>
    <row r="12" spans="1:25" x14ac:dyDescent="0.25">
      <c r="A12" s="80">
        <f>'2019 Tad Y2 G'!B12</f>
        <v>43583</v>
      </c>
      <c r="B12" s="79">
        <f>'2019 Tad Y2 G'!D12</f>
        <v>0.41666666666666669</v>
      </c>
      <c r="C12" s="119" t="str">
        <f>CONCATENATE('2019 Tad Y2 G'!I12," at ",'2019 Tad Y2 G'!G12)</f>
        <v>Royals at RedSox</v>
      </c>
      <c r="D12" s="119" t="str">
        <f>IF(S12=$C$2,IF('2019 Tad Y2 G'!G12=$C$2,'2019 Tad Y2 G'!I12,'2019 Tad Y2 G'!G12),"")</f>
        <v/>
      </c>
      <c r="E12" s="119"/>
      <c r="F12" s="119"/>
      <c r="G12" s="119"/>
      <c r="H12" s="119"/>
      <c r="I12" s="119" t="str">
        <f>'2019 Tad Y2 G'!J12</f>
        <v>SSAP #3 - West</v>
      </c>
      <c r="J12" s="119"/>
      <c r="K12" s="119"/>
      <c r="L12" s="119"/>
      <c r="M12" s="119" t="str">
        <f>IF($C$2=S12,IF($C$2='2019 Tad Y2 G'!G12,"Home","Away"),"")</f>
        <v/>
      </c>
      <c r="N12" s="119"/>
      <c r="O12" s="130">
        <f>'2019 Tad Y2 G'!E12-B12</f>
        <v>8.3333333333333315E-2</v>
      </c>
      <c r="P12" s="79">
        <f t="shared" si="0"/>
        <v>0.39583333333333337</v>
      </c>
      <c r="Q12" s="119"/>
      <c r="R12" s="119"/>
      <c r="S12" s="118" t="str">
        <f t="shared" si="1"/>
        <v/>
      </c>
      <c r="T12" s="119" t="str">
        <f>'2019 Tad Y2 G'!I12</f>
        <v>Royals</v>
      </c>
      <c r="U12" s="119" t="str">
        <f>'2019 Tad Y2 G'!G12</f>
        <v>RedSox</v>
      </c>
    </row>
    <row r="13" spans="1:25" x14ac:dyDescent="0.25">
      <c r="A13" s="80">
        <f>'2019 Tad Y2 G'!B13</f>
        <v>43583</v>
      </c>
      <c r="B13" s="79">
        <f>'2019 Tad Y2 G'!D13</f>
        <v>0.52083333333333337</v>
      </c>
      <c r="C13" s="119" t="str">
        <f>CONCATENATE('2019 Tad Y2 G'!I13," at ",'2019 Tad Y2 G'!G13)</f>
        <v>Mariners at Rays</v>
      </c>
      <c r="D13" s="119" t="str">
        <f>IF(S13=$C$2,IF('2019 Tad Y2 G'!G13=$C$2,'2019 Tad Y2 G'!I13,'2019 Tad Y2 G'!G13),"")</f>
        <v/>
      </c>
      <c r="E13" s="119"/>
      <c r="F13" s="119"/>
      <c r="G13" s="119"/>
      <c r="H13" s="119"/>
      <c r="I13" s="119" t="str">
        <f>'2019 Tad Y2 G'!J13</f>
        <v>SSAP #3 - East</v>
      </c>
      <c r="J13" s="119"/>
      <c r="K13" s="119"/>
      <c r="L13" s="119"/>
      <c r="M13" s="119" t="str">
        <f>IF($C$2=S13,IF($C$2='2019 Tad Y2 G'!G13,"Home","Away"),"")</f>
        <v/>
      </c>
      <c r="N13" s="119"/>
      <c r="O13" s="130">
        <f>'2019 Tad Y2 G'!E13-B13</f>
        <v>8.3333333333333259E-2</v>
      </c>
      <c r="P13" s="79">
        <f t="shared" si="0"/>
        <v>0.5</v>
      </c>
      <c r="Q13" s="119"/>
      <c r="R13" s="119"/>
      <c r="S13" s="118" t="str">
        <f t="shared" si="1"/>
        <v/>
      </c>
      <c r="T13" s="119" t="str">
        <f>'2019 Tad Y2 G'!I13</f>
        <v>Mariners</v>
      </c>
      <c r="U13" s="119" t="str">
        <f>'2019 Tad Y2 G'!G13</f>
        <v>Rays</v>
      </c>
    </row>
    <row r="14" spans="1:25" x14ac:dyDescent="0.25">
      <c r="A14" s="80">
        <f>'2019 Tad Y2 G'!B14</f>
        <v>43588</v>
      </c>
      <c r="B14" s="79">
        <f>'2019 Tad Y2 G'!D14</f>
        <v>0.70833333333333337</v>
      </c>
      <c r="C14" s="119" t="str">
        <f>CONCATENATE('2019 Tad Y2 G'!I14," at ",'2019 Tad Y2 G'!G14)</f>
        <v>RedSox at Angels</v>
      </c>
      <c r="D14" s="119" t="str">
        <f>IF(S14=$C$2,IF('2019 Tad Y2 G'!G14=$C$2,'2019 Tad Y2 G'!I14,'2019 Tad Y2 G'!G14),"")</f>
        <v>RedSox</v>
      </c>
      <c r="E14" s="119"/>
      <c r="F14" s="119"/>
      <c r="G14" s="119"/>
      <c r="H14" s="119"/>
      <c r="I14" s="119" t="str">
        <f>'2019 Tad Y2 G'!J14</f>
        <v>SSAP #3 - East</v>
      </c>
      <c r="J14" s="119"/>
      <c r="K14" s="119"/>
      <c r="L14" s="119"/>
      <c r="M14" s="119" t="str">
        <f>IF($C$2=S14,IF($C$2='2019 Tad Y2 G'!G14,"Home","Away"),"")</f>
        <v>Home</v>
      </c>
      <c r="N14" s="119"/>
      <c r="O14" s="130">
        <f>'2019 Tad Y2 G'!E14-B14</f>
        <v>6.25E-2</v>
      </c>
      <c r="P14" s="79">
        <f t="shared" si="0"/>
        <v>0.6875</v>
      </c>
      <c r="Q14" s="119"/>
      <c r="R14" s="119"/>
      <c r="S14" s="118" t="str">
        <f t="shared" si="1"/>
        <v>Angels</v>
      </c>
      <c r="T14" s="119" t="str">
        <f>'2019 Tad Y2 G'!I14</f>
        <v>RedSox</v>
      </c>
      <c r="U14" s="119" t="str">
        <f>'2019 Tad Y2 G'!G14</f>
        <v>Angels</v>
      </c>
    </row>
    <row r="15" spans="1:25" x14ac:dyDescent="0.25">
      <c r="A15" s="80">
        <f>'2019 Tad Y2 G'!B15</f>
        <v>43588</v>
      </c>
      <c r="B15" s="79">
        <f>'2019 Tad Y2 G'!D15</f>
        <v>0.70833333333333337</v>
      </c>
      <c r="C15" s="119" t="str">
        <f>CONCATENATE('2019 Tad Y2 G'!I15," at ",'2019 Tad Y2 G'!G15)</f>
        <v>Royals at Mariners</v>
      </c>
      <c r="D15" s="119" t="str">
        <f>IF(S15=$C$2,IF('2019 Tad Y2 G'!G15=$C$2,'2019 Tad Y2 G'!I15,'2019 Tad Y2 G'!G15),"")</f>
        <v/>
      </c>
      <c r="E15" s="119"/>
      <c r="F15" s="119"/>
      <c r="G15" s="119"/>
      <c r="H15" s="119"/>
      <c r="I15" s="119" t="str">
        <f>'2019 Tad Y2 G'!J15</f>
        <v>SSAP #3 - West</v>
      </c>
      <c r="J15" s="119"/>
      <c r="K15" s="119"/>
      <c r="L15" s="119"/>
      <c r="M15" s="119" t="str">
        <f>IF($C$2=S15,IF($C$2='2019 Tad Y2 G'!G15,"Home","Away"),"")</f>
        <v/>
      </c>
      <c r="N15" s="119"/>
      <c r="O15" s="130">
        <f>'2019 Tad Y2 G'!E15-B15</f>
        <v>6.25E-2</v>
      </c>
      <c r="P15" s="79">
        <f t="shared" si="0"/>
        <v>0.6875</v>
      </c>
      <c r="Q15" s="119"/>
      <c r="R15" s="119"/>
      <c r="S15" s="118" t="str">
        <f t="shared" si="1"/>
        <v/>
      </c>
      <c r="T15" s="119" t="str">
        <f>'2019 Tad Y2 G'!I15</f>
        <v>Royals</v>
      </c>
      <c r="U15" s="119" t="str">
        <f>'2019 Tad Y2 G'!G15</f>
        <v>Mariners</v>
      </c>
    </row>
    <row r="16" spans="1:25" x14ac:dyDescent="0.25">
      <c r="A16" s="80">
        <f>'2019 Tad Y2 G'!B16</f>
        <v>43588</v>
      </c>
      <c r="B16" s="79">
        <f>'2019 Tad Y2 G'!D16</f>
        <v>0.77083333333333337</v>
      </c>
      <c r="C16" s="119" t="str">
        <f>CONCATENATE('2019 Tad Y2 G'!I16," at ",'2019 Tad Y2 G'!G16)</f>
        <v>BlueJays at Yankees</v>
      </c>
      <c r="D16" s="119" t="str">
        <f>IF(S16=$C$2,IF('2019 Tad Y2 G'!G16=$C$2,'2019 Tad Y2 G'!I16,'2019 Tad Y2 G'!G16),"")</f>
        <v/>
      </c>
      <c r="E16" s="119"/>
      <c r="F16" s="119"/>
      <c r="G16" s="119"/>
      <c r="H16" s="119"/>
      <c r="I16" s="119" t="str">
        <f>'2019 Tad Y2 G'!J16</f>
        <v>SSAP #3 - East</v>
      </c>
      <c r="J16" s="119"/>
      <c r="K16" s="119"/>
      <c r="L16" s="119"/>
      <c r="M16" s="119" t="str">
        <f>IF($C$2=S16,IF($C$2='2019 Tad Y2 G'!G16,"Home","Away"),"")</f>
        <v/>
      </c>
      <c r="N16" s="119"/>
      <c r="O16" s="130">
        <f>'2019 Tad Y2 G'!E16-B16</f>
        <v>6.25E-2</v>
      </c>
      <c r="P16" s="79">
        <f t="shared" si="0"/>
        <v>0.75</v>
      </c>
      <c r="Q16" s="119"/>
      <c r="R16" s="119"/>
      <c r="S16" s="118" t="str">
        <f t="shared" si="1"/>
        <v/>
      </c>
      <c r="T16" s="119" t="str">
        <f>'2019 Tad Y2 G'!I16</f>
        <v>BlueJays</v>
      </c>
      <c r="U16" s="119" t="str">
        <f>'2019 Tad Y2 G'!G16</f>
        <v>Yankees</v>
      </c>
    </row>
    <row r="17" spans="1:21" x14ac:dyDescent="0.25">
      <c r="A17" s="80">
        <f>'2019 Tad Y2 G'!B17</f>
        <v>43590</v>
      </c>
      <c r="B17" s="79">
        <f>'2019 Tad Y2 G'!D17</f>
        <v>0.41666666666666669</v>
      </c>
      <c r="C17" s="119" t="str">
        <f>CONCATENATE('2019 Tad Y2 G'!I17," at ",'2019 Tad Y2 G'!G17)</f>
        <v>Mariners at Angels</v>
      </c>
      <c r="D17" s="119" t="str">
        <f>IF(S17=$C$2,IF('2019 Tad Y2 G'!G17=$C$2,'2019 Tad Y2 G'!I17,'2019 Tad Y2 G'!G17),"")</f>
        <v>Mariners</v>
      </c>
      <c r="E17" s="119"/>
      <c r="F17" s="119"/>
      <c r="G17" s="119"/>
      <c r="H17" s="119"/>
      <c r="I17" s="119" t="str">
        <f>'2019 Tad Y2 G'!J17</f>
        <v>SSAP #3 - East</v>
      </c>
      <c r="J17" s="119"/>
      <c r="K17" s="119"/>
      <c r="L17" s="119"/>
      <c r="M17" s="119" t="str">
        <f>IF($C$2=S17,IF($C$2='2019 Tad Y2 G'!G17,"Home","Away"),"")</f>
        <v>Home</v>
      </c>
      <c r="N17" s="119"/>
      <c r="O17" s="130">
        <f>'2019 Tad Y2 G'!E17-B17</f>
        <v>8.3333333333333315E-2</v>
      </c>
      <c r="P17" s="79">
        <f t="shared" si="0"/>
        <v>0.39583333333333337</v>
      </c>
      <c r="Q17" s="119"/>
      <c r="R17" s="119"/>
      <c r="S17" s="118" t="str">
        <f t="shared" si="1"/>
        <v>Angels</v>
      </c>
      <c r="T17" s="119" t="str">
        <f>'2019 Tad Y2 G'!I17</f>
        <v>Mariners</v>
      </c>
      <c r="U17" s="119" t="str">
        <f>'2019 Tad Y2 G'!G17</f>
        <v>Angels</v>
      </c>
    </row>
    <row r="18" spans="1:21" x14ac:dyDescent="0.25">
      <c r="A18" s="80">
        <f>'2019 Tad Y2 G'!B18</f>
        <v>43590</v>
      </c>
      <c r="B18" s="79">
        <f>'2019 Tad Y2 G'!D18</f>
        <v>0.41666666666666669</v>
      </c>
      <c r="C18" s="119" t="str">
        <f>CONCATENATE('2019 Tad Y2 G'!I18," at ",'2019 Tad Y2 G'!G18)</f>
        <v>Rays at Yankees</v>
      </c>
      <c r="D18" s="119" t="str">
        <f>IF(S18=$C$2,IF('2019 Tad Y2 G'!G18=$C$2,'2019 Tad Y2 G'!I18,'2019 Tad Y2 G'!G18),"")</f>
        <v/>
      </c>
      <c r="E18" s="119"/>
      <c r="F18" s="119"/>
      <c r="G18" s="119"/>
      <c r="H18" s="119"/>
      <c r="I18" s="119" t="str">
        <f>'2019 Tad Y2 G'!J18</f>
        <v>SSAP #3 - West</v>
      </c>
      <c r="J18" s="119"/>
      <c r="K18" s="119"/>
      <c r="L18" s="119"/>
      <c r="M18" s="119" t="str">
        <f>IF($C$2=S18,IF($C$2='2019 Tad Y2 G'!G18,"Home","Away"),"")</f>
        <v/>
      </c>
      <c r="N18" s="119"/>
      <c r="O18" s="130">
        <f>'2019 Tad Y2 G'!E18-B18</f>
        <v>8.3333333333333315E-2</v>
      </c>
      <c r="P18" s="79">
        <f t="shared" si="0"/>
        <v>0.39583333333333337</v>
      </c>
      <c r="Q18" s="119"/>
      <c r="R18" s="119"/>
      <c r="S18" s="118" t="str">
        <f t="shared" si="1"/>
        <v/>
      </c>
      <c r="T18" s="119" t="str">
        <f>'2019 Tad Y2 G'!I18</f>
        <v>Rays</v>
      </c>
      <c r="U18" s="119" t="str">
        <f>'2019 Tad Y2 G'!G18</f>
        <v>Yankees</v>
      </c>
    </row>
    <row r="19" spans="1:21" x14ac:dyDescent="0.25">
      <c r="A19" s="80">
        <f>'2019 Tad Y2 G'!B19</f>
        <v>43590</v>
      </c>
      <c r="B19" s="79">
        <f>'2019 Tad Y2 G'!D19</f>
        <v>0.52083333333333337</v>
      </c>
      <c r="C19" s="119" t="str">
        <f>CONCATENATE('2019 Tad Y2 G'!I19," at ",'2019 Tad Y2 G'!G19)</f>
        <v>BlueJays at Royals</v>
      </c>
      <c r="D19" s="119" t="str">
        <f>IF(S19=$C$2,IF('2019 Tad Y2 G'!G19=$C$2,'2019 Tad Y2 G'!I19,'2019 Tad Y2 G'!G19),"")</f>
        <v/>
      </c>
      <c r="E19" s="119"/>
      <c r="F19" s="119"/>
      <c r="G19" s="119"/>
      <c r="H19" s="119"/>
      <c r="I19" s="119" t="str">
        <f>'2019 Tad Y2 G'!J19</f>
        <v>SSAP #3 - East</v>
      </c>
      <c r="J19" s="119"/>
      <c r="K19" s="119"/>
      <c r="L19" s="119"/>
      <c r="M19" s="119" t="str">
        <f>IF($C$2=S19,IF($C$2='2019 Tad Y2 G'!G19,"Home","Away"),"")</f>
        <v/>
      </c>
      <c r="N19" s="119"/>
      <c r="O19" s="130">
        <f>'2019 Tad Y2 G'!E19-B19</f>
        <v>8.3333333333333259E-2</v>
      </c>
      <c r="P19" s="79">
        <f t="shared" si="0"/>
        <v>0.5</v>
      </c>
      <c r="Q19" s="119"/>
      <c r="R19" s="119"/>
      <c r="S19" s="118" t="str">
        <f t="shared" si="1"/>
        <v/>
      </c>
      <c r="T19" s="119" t="str">
        <f>'2019 Tad Y2 G'!I19</f>
        <v>BlueJays</v>
      </c>
      <c r="U19" s="119" t="str">
        <f>'2019 Tad Y2 G'!G19</f>
        <v>Royals</v>
      </c>
    </row>
    <row r="20" spans="1:21" x14ac:dyDescent="0.25">
      <c r="A20" s="80">
        <f>'2019 Tad Y2 G'!B20</f>
        <v>43595</v>
      </c>
      <c r="B20" s="79">
        <f>'2019 Tad Y2 G'!D20</f>
        <v>0.70833333333333337</v>
      </c>
      <c r="C20" s="119" t="str">
        <f>CONCATENATE('2019 Tad Y2 G'!I20," at ",'2019 Tad Y2 G'!G20)</f>
        <v>Angels at Yankees</v>
      </c>
      <c r="D20" s="119" t="str">
        <f>IF(S20=$C$2,IF('2019 Tad Y2 G'!G20=$C$2,'2019 Tad Y2 G'!I20,'2019 Tad Y2 G'!G20),"")</f>
        <v>Yankees</v>
      </c>
      <c r="E20" s="119"/>
      <c r="F20" s="119"/>
      <c r="G20" s="119"/>
      <c r="H20" s="119"/>
      <c r="I20" s="119" t="str">
        <f>'2019 Tad Y2 G'!J20</f>
        <v>SSAP #3 - East</v>
      </c>
      <c r="J20" s="119"/>
      <c r="K20" s="119"/>
      <c r="L20" s="119"/>
      <c r="M20" s="119" t="str">
        <f>IF($C$2=S20,IF($C$2='2019 Tad Y2 G'!G20,"Home","Away"),"")</f>
        <v>Away</v>
      </c>
      <c r="N20" s="119"/>
      <c r="O20" s="130">
        <f>'2019 Tad Y2 G'!E20-B20</f>
        <v>6.25E-2</v>
      </c>
      <c r="P20" s="79">
        <f t="shared" si="0"/>
        <v>0.6875</v>
      </c>
      <c r="Q20" s="119"/>
      <c r="R20" s="119"/>
      <c r="S20" s="118" t="str">
        <f t="shared" si="1"/>
        <v>Angels</v>
      </c>
      <c r="T20" s="119" t="str">
        <f>'2019 Tad Y2 G'!I20</f>
        <v>Angels</v>
      </c>
      <c r="U20" s="119" t="str">
        <f>'2019 Tad Y2 G'!G20</f>
        <v>Yankees</v>
      </c>
    </row>
    <row r="21" spans="1:21" x14ac:dyDescent="0.25">
      <c r="A21" s="80">
        <f>'2019 Tad Y2 G'!B21</f>
        <v>43595</v>
      </c>
      <c r="B21" s="79">
        <f>'2019 Tad Y2 G'!D21</f>
        <v>0.70833333333333337</v>
      </c>
      <c r="C21" s="119" t="str">
        <f>CONCATENATE('2019 Tad Y2 G'!I21," at ",'2019 Tad Y2 G'!G21)</f>
        <v>RedSox at Mariners</v>
      </c>
      <c r="D21" s="119" t="str">
        <f>IF(S21=$C$2,IF('2019 Tad Y2 G'!G21=$C$2,'2019 Tad Y2 G'!I21,'2019 Tad Y2 G'!G21),"")</f>
        <v/>
      </c>
      <c r="E21" s="119"/>
      <c r="F21" s="119"/>
      <c r="G21" s="119"/>
      <c r="H21" s="119"/>
      <c r="I21" s="119" t="str">
        <f>'2019 Tad Y2 G'!J21</f>
        <v>SSAP #3 - West</v>
      </c>
      <c r="J21" s="119"/>
      <c r="K21" s="119"/>
      <c r="L21" s="119"/>
      <c r="M21" s="119" t="str">
        <f>IF($C$2=S21,IF($C$2='2019 Tad Y2 G'!G21,"Home","Away"),"")</f>
        <v/>
      </c>
      <c r="N21" s="119"/>
      <c r="O21" s="130">
        <f>'2019 Tad Y2 G'!E21-B21</f>
        <v>6.25E-2</v>
      </c>
      <c r="P21" s="79">
        <f t="shared" si="0"/>
        <v>0.6875</v>
      </c>
      <c r="Q21" s="119"/>
      <c r="R21" s="119"/>
      <c r="S21" s="118" t="str">
        <f t="shared" si="1"/>
        <v/>
      </c>
      <c r="T21" s="119" t="str">
        <f>'2019 Tad Y2 G'!I21</f>
        <v>RedSox</v>
      </c>
      <c r="U21" s="119" t="str">
        <f>'2019 Tad Y2 G'!G21</f>
        <v>Mariners</v>
      </c>
    </row>
    <row r="22" spans="1:21" x14ac:dyDescent="0.25">
      <c r="A22" s="80">
        <f>'2019 Tad Y2 G'!B22</f>
        <v>43595</v>
      </c>
      <c r="B22" s="79">
        <f>'2019 Tad Y2 G'!D22</f>
        <v>0.77083333333333337</v>
      </c>
      <c r="C22" s="119" t="str">
        <f>CONCATENATE('2019 Tad Y2 G'!I22," at ",'2019 Tad Y2 G'!G22)</f>
        <v>Rays at Royals</v>
      </c>
      <c r="D22" s="119" t="str">
        <f>IF(S22=$C$2,IF('2019 Tad Y2 G'!G22=$C$2,'2019 Tad Y2 G'!I22,'2019 Tad Y2 G'!G22),"")</f>
        <v/>
      </c>
      <c r="E22" s="119"/>
      <c r="F22" s="119"/>
      <c r="G22" s="119"/>
      <c r="H22" s="119"/>
      <c r="I22" s="119" t="str">
        <f>'2019 Tad Y2 G'!J22</f>
        <v>SSAP #3 - East</v>
      </c>
      <c r="J22" s="119"/>
      <c r="K22" s="119"/>
      <c r="L22" s="119"/>
      <c r="M22" s="119" t="str">
        <f>IF($C$2=S22,IF($C$2='2019 Tad Y2 G'!G22,"Home","Away"),"")</f>
        <v/>
      </c>
      <c r="N22" s="119"/>
      <c r="O22" s="130">
        <f>'2019 Tad Y2 G'!E22-B22</f>
        <v>6.25E-2</v>
      </c>
      <c r="P22" s="79">
        <f t="shared" si="0"/>
        <v>0.75</v>
      </c>
      <c r="Q22" s="119"/>
      <c r="R22" s="119"/>
      <c r="S22" s="118" t="str">
        <f t="shared" si="1"/>
        <v/>
      </c>
      <c r="T22" s="119" t="str">
        <f>'2019 Tad Y2 G'!I22</f>
        <v>Rays</v>
      </c>
      <c r="U22" s="119" t="str">
        <f>'2019 Tad Y2 G'!G22</f>
        <v>Royals</v>
      </c>
    </row>
    <row r="23" spans="1:21" x14ac:dyDescent="0.25">
      <c r="A23" s="80">
        <f>'2019 Tad Y2 G'!B23</f>
        <v>43597</v>
      </c>
      <c r="B23" s="79">
        <f>'2019 Tad Y2 G'!D23</f>
        <v>0.41666666666666669</v>
      </c>
      <c r="C23" s="119" t="str">
        <f>CONCATENATE('2019 Tad Y2 G'!I23," at ",'2019 Tad Y2 G'!G23)</f>
        <v>Angels at BlueJays</v>
      </c>
      <c r="D23" s="119" t="str">
        <f>IF(S23=$C$2,IF('2019 Tad Y2 G'!G23=$C$2,'2019 Tad Y2 G'!I23,'2019 Tad Y2 G'!G23),"")</f>
        <v>BlueJays</v>
      </c>
      <c r="E23" s="119"/>
      <c r="F23" s="119"/>
      <c r="G23" s="119"/>
      <c r="H23" s="119"/>
      <c r="I23" s="119" t="str">
        <f>'2019 Tad Y2 G'!J23</f>
        <v>SSAP #3 - East</v>
      </c>
      <c r="J23" s="119"/>
      <c r="K23" s="119"/>
      <c r="L23" s="119"/>
      <c r="M23" s="119" t="str">
        <f>IF($C$2=S23,IF($C$2='2019 Tad Y2 G'!G23,"Home","Away"),"")</f>
        <v>Away</v>
      </c>
      <c r="N23" s="119"/>
      <c r="O23" s="130">
        <f>'2019 Tad Y2 G'!E23-B23</f>
        <v>6.25E-2</v>
      </c>
      <c r="P23" s="79">
        <f t="shared" si="0"/>
        <v>0.39583333333333337</v>
      </c>
      <c r="Q23" s="119"/>
      <c r="R23" s="119"/>
      <c r="S23" s="118" t="str">
        <f t="shared" si="1"/>
        <v>Angels</v>
      </c>
      <c r="T23" s="119" t="str">
        <f>'2019 Tad Y2 G'!I23</f>
        <v>Angels</v>
      </c>
      <c r="U23" s="119" t="str">
        <f>'2019 Tad Y2 G'!G23</f>
        <v>BlueJays</v>
      </c>
    </row>
    <row r="24" spans="1:21" x14ac:dyDescent="0.25">
      <c r="A24" s="80">
        <f>'2019 Tad Y2 G'!B24</f>
        <v>43597</v>
      </c>
      <c r="B24" s="79">
        <f>'2019 Tad Y2 G'!D24</f>
        <v>0.41666666666666669</v>
      </c>
      <c r="C24" s="119" t="str">
        <f>CONCATENATE('2019 Tad Y2 G'!I24," at ",'2019 Tad Y2 G'!G24)</f>
        <v>RedSox at Rays</v>
      </c>
      <c r="D24" s="119" t="str">
        <f>IF(S24=$C$2,IF('2019 Tad Y2 G'!G24=$C$2,'2019 Tad Y2 G'!I24,'2019 Tad Y2 G'!G24),"")</f>
        <v/>
      </c>
      <c r="E24" s="119"/>
      <c r="F24" s="119"/>
      <c r="G24" s="119"/>
      <c r="H24" s="119"/>
      <c r="I24" s="119" t="str">
        <f>'2019 Tad Y2 G'!J24</f>
        <v>SSAP #3 - West</v>
      </c>
      <c r="J24" s="119"/>
      <c r="K24" s="119"/>
      <c r="L24" s="119"/>
      <c r="M24" s="119" t="str">
        <f>IF($C$2=S24,IF($C$2='2019 Tad Y2 G'!G24,"Home","Away"),"")</f>
        <v/>
      </c>
      <c r="N24" s="119"/>
      <c r="O24" s="130">
        <f>'2019 Tad Y2 G'!E24-B24</f>
        <v>6.25E-2</v>
      </c>
      <c r="P24" s="79">
        <f t="shared" si="0"/>
        <v>0.39583333333333337</v>
      </c>
      <c r="Q24" s="119"/>
      <c r="R24" s="119"/>
      <c r="S24" s="118" t="str">
        <f t="shared" si="1"/>
        <v/>
      </c>
      <c r="T24" s="119" t="str">
        <f>'2019 Tad Y2 G'!I24</f>
        <v>RedSox</v>
      </c>
      <c r="U24" s="119" t="str">
        <f>'2019 Tad Y2 G'!G24</f>
        <v>Rays</v>
      </c>
    </row>
    <row r="25" spans="1:21" x14ac:dyDescent="0.25">
      <c r="A25" s="80">
        <f>'2019 Tad Y2 G'!B25</f>
        <v>43597</v>
      </c>
      <c r="B25" s="79">
        <f>'2019 Tad Y2 G'!D25</f>
        <v>0.52083333333333337</v>
      </c>
      <c r="C25" s="119" t="str">
        <f>CONCATENATE('2019 Tad Y2 G'!I25," at ",'2019 Tad Y2 G'!G25)</f>
        <v>Yankees at Royals</v>
      </c>
      <c r="D25" s="119" t="str">
        <f>IF(S25=$C$2,IF('2019 Tad Y2 G'!G25=$C$2,'2019 Tad Y2 G'!I25,'2019 Tad Y2 G'!G25),"")</f>
        <v/>
      </c>
      <c r="E25" s="119"/>
      <c r="F25" s="119"/>
      <c r="G25" s="119"/>
      <c r="H25" s="119"/>
      <c r="I25" s="119" t="str">
        <f>'2019 Tad Y2 G'!J25</f>
        <v>SSAP #3 - East</v>
      </c>
      <c r="J25" s="119"/>
      <c r="K25" s="119"/>
      <c r="L25" s="119"/>
      <c r="M25" s="119" t="str">
        <f>IF($C$2=S25,IF($C$2='2019 Tad Y2 G'!G25,"Home","Away"),"")</f>
        <v/>
      </c>
      <c r="N25" s="119"/>
      <c r="O25" s="130">
        <f>'2019 Tad Y2 G'!E25-B25</f>
        <v>6.25E-2</v>
      </c>
      <c r="P25" s="79">
        <f t="shared" si="0"/>
        <v>0.5</v>
      </c>
      <c r="Q25" s="119"/>
      <c r="R25" s="119"/>
      <c r="S25" s="118" t="str">
        <f t="shared" si="1"/>
        <v/>
      </c>
      <c r="T25" s="119" t="str">
        <f>'2019 Tad Y2 G'!I25</f>
        <v>Yankees</v>
      </c>
      <c r="U25" s="119" t="str">
        <f>'2019 Tad Y2 G'!G25</f>
        <v>Royals</v>
      </c>
    </row>
    <row r="26" spans="1:21" x14ac:dyDescent="0.25">
      <c r="A26" s="80">
        <f>'2019 Tad Y2 G'!B26</f>
        <v>43602</v>
      </c>
      <c r="B26" s="79">
        <f>'2019 Tad Y2 G'!D26</f>
        <v>0.70833333333333337</v>
      </c>
      <c r="C26" s="119" t="str">
        <f>CONCATENATE('2019 Tad Y2 G'!I26," at ",'2019 Tad Y2 G'!G26)</f>
        <v>Rays at BlueJays</v>
      </c>
      <c r="D26" s="119" t="str">
        <f>IF(S26=$C$2,IF('2019 Tad Y2 G'!G26=$C$2,'2019 Tad Y2 G'!I26,'2019 Tad Y2 G'!G26),"")</f>
        <v/>
      </c>
      <c r="E26" s="119"/>
      <c r="F26" s="119"/>
      <c r="G26" s="119"/>
      <c r="H26" s="119"/>
      <c r="I26" s="119" t="str">
        <f>'2019 Tad Y2 G'!J26</f>
        <v>SSAP #3 - East</v>
      </c>
      <c r="J26" s="119"/>
      <c r="K26" s="119"/>
      <c r="L26" s="119"/>
      <c r="M26" s="119" t="str">
        <f>IF($C$2=S26,IF($C$2='2019 Tad Y2 G'!G26,"Home","Away"),"")</f>
        <v/>
      </c>
      <c r="N26" s="119"/>
      <c r="O26" s="130">
        <f>'2019 Tad Y2 G'!E26-B26</f>
        <v>6.25E-2</v>
      </c>
      <c r="P26" s="79">
        <f t="shared" si="0"/>
        <v>0.6875</v>
      </c>
      <c r="Q26" s="119"/>
      <c r="R26" s="119"/>
      <c r="S26" s="118" t="str">
        <f t="shared" si="1"/>
        <v/>
      </c>
      <c r="T26" s="119" t="str">
        <f>'2019 Tad Y2 G'!I26</f>
        <v>Rays</v>
      </c>
      <c r="U26" s="119" t="str">
        <f>'2019 Tad Y2 G'!G26</f>
        <v>BlueJays</v>
      </c>
    </row>
    <row r="27" spans="1:21" x14ac:dyDescent="0.25">
      <c r="A27" s="80">
        <f>'2019 Tad Y2 G'!B27</f>
        <v>43602</v>
      </c>
      <c r="B27" s="79">
        <f>'2019 Tad Y2 G'!D27</f>
        <v>0.72916666666666663</v>
      </c>
      <c r="C27" s="119" t="str">
        <f>CONCATENATE('2019 Tad Y2 G'!I27," at ",'2019 Tad Y2 G'!G27)</f>
        <v>Royals at Yankees</v>
      </c>
      <c r="D27" s="119" t="str">
        <f>IF(S27=$C$2,IF('2019 Tad Y2 G'!G27=$C$2,'2019 Tad Y2 G'!I27,'2019 Tad Y2 G'!G27),"")</f>
        <v/>
      </c>
      <c r="E27" s="119"/>
      <c r="F27" s="119"/>
      <c r="G27" s="119"/>
      <c r="H27" s="119"/>
      <c r="I27" s="119" t="str">
        <f>'2019 Tad Y2 G'!J27</f>
        <v>Bakerview East</v>
      </c>
      <c r="J27" s="119"/>
      <c r="K27" s="119"/>
      <c r="L27" s="119"/>
      <c r="M27" s="119" t="str">
        <f>IF($C$2=S27,IF($C$2='2019 Tad Y2 G'!G27,"Home","Away"),"")</f>
        <v/>
      </c>
      <c r="N27" s="119"/>
      <c r="O27" s="130">
        <f>'2019 Tad Y2 G'!E27-B27</f>
        <v>8.333333333333337E-2</v>
      </c>
      <c r="P27" s="79">
        <f t="shared" si="0"/>
        <v>0.70833333333333326</v>
      </c>
      <c r="Q27" s="119"/>
      <c r="R27" s="119"/>
      <c r="S27" s="118" t="str">
        <f t="shared" si="1"/>
        <v/>
      </c>
      <c r="T27" s="119" t="str">
        <f>'2019 Tad Y2 G'!I27</f>
        <v>Royals</v>
      </c>
      <c r="U27" s="119" t="str">
        <f>'2019 Tad Y2 G'!G27</f>
        <v>Yankees</v>
      </c>
    </row>
    <row r="28" spans="1:21" x14ac:dyDescent="0.25">
      <c r="A28" s="80">
        <f>'2019 Tad Y2 G'!B28</f>
        <v>43602</v>
      </c>
      <c r="B28" s="79">
        <f>'2019 Tad Y2 G'!D28</f>
        <v>0.77083333333333337</v>
      </c>
      <c r="C28" s="119" t="str">
        <f>CONCATENATE('2019 Tad Y2 G'!I28," at ",'2019 Tad Y2 G'!G28)</f>
        <v>Angels at RedSox</v>
      </c>
      <c r="D28" s="119" t="str">
        <f>IF(S28=$C$2,IF('2019 Tad Y2 G'!G28=$C$2,'2019 Tad Y2 G'!I28,'2019 Tad Y2 G'!G28),"")</f>
        <v>RedSox</v>
      </c>
      <c r="E28" s="119"/>
      <c r="F28" s="119"/>
      <c r="G28" s="119"/>
      <c r="H28" s="119"/>
      <c r="I28" s="119" t="str">
        <f>'2019 Tad Y2 G'!J28</f>
        <v>SSAP #3 - East</v>
      </c>
      <c r="J28" s="119"/>
      <c r="K28" s="119"/>
      <c r="L28" s="119"/>
      <c r="M28" s="119" t="str">
        <f>IF($C$2=S28,IF($C$2='2019 Tad Y2 G'!G28,"Home","Away"),"")</f>
        <v>Away</v>
      </c>
      <c r="N28" s="119"/>
      <c r="O28" s="130">
        <f>'2019 Tad Y2 G'!E28-B28</f>
        <v>6.25E-2</v>
      </c>
      <c r="P28" s="79">
        <f t="shared" si="0"/>
        <v>0.75</v>
      </c>
      <c r="Q28" s="119"/>
      <c r="R28" s="119"/>
      <c r="S28" s="118" t="str">
        <f t="shared" si="1"/>
        <v>Angels</v>
      </c>
      <c r="T28" s="119" t="str">
        <f>'2019 Tad Y2 G'!I28</f>
        <v>Angels</v>
      </c>
      <c r="U28" s="119" t="str">
        <f>'2019 Tad Y2 G'!G28</f>
        <v>RedSox</v>
      </c>
    </row>
    <row r="29" spans="1:21" x14ac:dyDescent="0.25">
      <c r="A29" s="80">
        <f>'2019 Tad Y2 G'!B29</f>
        <v>43609</v>
      </c>
      <c r="B29" s="79">
        <f>'2019 Tad Y2 G'!D29</f>
        <v>0.70833333333333337</v>
      </c>
      <c r="C29" s="119" t="str">
        <f>CONCATENATE('2019 Tad Y2 G'!I29," at ",'2019 Tad Y2 G'!G29)</f>
        <v>BlueJays at RedSox</v>
      </c>
      <c r="D29" s="119" t="str">
        <f>IF(S29=$C$2,IF('2019 Tad Y2 G'!G29=$C$2,'2019 Tad Y2 G'!I29,'2019 Tad Y2 G'!G29),"")</f>
        <v/>
      </c>
      <c r="E29" s="119"/>
      <c r="F29" s="119"/>
      <c r="G29" s="119"/>
      <c r="H29" s="119"/>
      <c r="I29" s="119" t="str">
        <f>'2019 Tad Y2 G'!J29</f>
        <v>SSAP #3 - East</v>
      </c>
      <c r="J29" s="119"/>
      <c r="K29" s="119"/>
      <c r="L29" s="119"/>
      <c r="M29" s="119" t="str">
        <f>IF($C$2=S29,IF($C$2='2019 Tad Y2 G'!G29,"Home","Away"),"")</f>
        <v/>
      </c>
      <c r="N29" s="119"/>
      <c r="O29" s="130">
        <f>'2019 Tad Y2 G'!E29-B29</f>
        <v>6.25E-2</v>
      </c>
      <c r="P29" s="79">
        <f t="shared" si="0"/>
        <v>0.6875</v>
      </c>
      <c r="Q29" s="119"/>
      <c r="R29" s="119"/>
      <c r="S29" s="118" t="str">
        <f t="shared" si="1"/>
        <v/>
      </c>
      <c r="T29" s="119" t="str">
        <f>'2019 Tad Y2 G'!I29</f>
        <v>BlueJays</v>
      </c>
      <c r="U29" s="119" t="str">
        <f>'2019 Tad Y2 G'!G29</f>
        <v>RedSox</v>
      </c>
    </row>
    <row r="30" spans="1:21" x14ac:dyDescent="0.25">
      <c r="A30" s="80">
        <f>'2019 Tad Y2 G'!B30</f>
        <v>43609</v>
      </c>
      <c r="B30" s="79">
        <f>'2019 Tad Y2 G'!D30</f>
        <v>0.70833333333333337</v>
      </c>
      <c r="C30" s="119" t="str">
        <f>CONCATENATE('2019 Tad Y2 G'!I30," at ",'2019 Tad Y2 G'!G30)</f>
        <v>Rays at Mariners</v>
      </c>
      <c r="D30" s="119" t="str">
        <f>IF(S30=$C$2,IF('2019 Tad Y2 G'!G30=$C$2,'2019 Tad Y2 G'!I30,'2019 Tad Y2 G'!G30),"")</f>
        <v/>
      </c>
      <c r="E30" s="119"/>
      <c r="F30" s="119"/>
      <c r="G30" s="119"/>
      <c r="H30" s="119"/>
      <c r="I30" s="119" t="str">
        <f>'2019 Tad Y2 G'!J30</f>
        <v>SSAP #3 - West</v>
      </c>
      <c r="J30" s="119"/>
      <c r="K30" s="119"/>
      <c r="L30" s="119"/>
      <c r="M30" s="119" t="str">
        <f>IF($C$2=S30,IF($C$2='2019 Tad Y2 G'!G30,"Home","Away"),"")</f>
        <v/>
      </c>
      <c r="N30" s="119"/>
      <c r="O30" s="130">
        <f>'2019 Tad Y2 G'!E30-B30</f>
        <v>6.25E-2</v>
      </c>
      <c r="P30" s="79">
        <f t="shared" si="0"/>
        <v>0.6875</v>
      </c>
      <c r="Q30" s="119"/>
      <c r="R30" s="119"/>
      <c r="S30" s="118" t="str">
        <f t="shared" si="1"/>
        <v/>
      </c>
      <c r="T30" s="119" t="str">
        <f>'2019 Tad Y2 G'!I30</f>
        <v>Rays</v>
      </c>
      <c r="U30" s="119" t="str">
        <f>'2019 Tad Y2 G'!G30</f>
        <v>Mariners</v>
      </c>
    </row>
    <row r="31" spans="1:21" x14ac:dyDescent="0.25">
      <c r="A31" s="80">
        <f>'2019 Tad Y2 G'!B31</f>
        <v>43609</v>
      </c>
      <c r="B31" s="79">
        <f>'2019 Tad Y2 G'!D31</f>
        <v>0.77083333333333337</v>
      </c>
      <c r="C31" s="119" t="str">
        <f>CONCATENATE('2019 Tad Y2 G'!I31," at ",'2019 Tad Y2 G'!G31)</f>
        <v>Royals at Angels</v>
      </c>
      <c r="D31" s="119" t="str">
        <f>IF(S31=$C$2,IF('2019 Tad Y2 G'!G31=$C$2,'2019 Tad Y2 G'!I31,'2019 Tad Y2 G'!G31),"")</f>
        <v>Royals</v>
      </c>
      <c r="E31" s="119"/>
      <c r="F31" s="119"/>
      <c r="G31" s="119"/>
      <c r="H31" s="119"/>
      <c r="I31" s="119" t="str">
        <f>'2019 Tad Y2 G'!J31</f>
        <v>SSAP #3 - East</v>
      </c>
      <c r="J31" s="119"/>
      <c r="K31" s="119"/>
      <c r="L31" s="119"/>
      <c r="M31" s="119" t="str">
        <f>IF($C$2=S31,IF($C$2='2019 Tad Y2 G'!G31,"Home","Away"),"")</f>
        <v>Home</v>
      </c>
      <c r="N31" s="119"/>
      <c r="O31" s="130">
        <f>'2019 Tad Y2 G'!E31-B31</f>
        <v>6.25E-2</v>
      </c>
      <c r="P31" s="79">
        <f t="shared" si="0"/>
        <v>0.75</v>
      </c>
      <c r="Q31" s="119"/>
      <c r="R31" s="119"/>
      <c r="S31" s="118" t="str">
        <f t="shared" si="1"/>
        <v>Angels</v>
      </c>
      <c r="T31" s="119" t="str">
        <f>'2019 Tad Y2 G'!I31</f>
        <v>Royals</v>
      </c>
      <c r="U31" s="119" t="str">
        <f>'2019 Tad Y2 G'!G31</f>
        <v>Angels</v>
      </c>
    </row>
    <row r="32" spans="1:21" x14ac:dyDescent="0.25">
      <c r="A32" s="80">
        <f>'2019 Tad Y2 G'!B32</f>
        <v>43611</v>
      </c>
      <c r="B32" s="79">
        <f>'2019 Tad Y2 G'!D32</f>
        <v>0.41666666666666669</v>
      </c>
      <c r="C32" s="119" t="str">
        <f>CONCATENATE('2019 Tad Y2 G'!I32," at ",'2019 Tad Y2 G'!G32)</f>
        <v>RedSox at Yankees</v>
      </c>
      <c r="D32" s="119" t="str">
        <f>IF(S32=$C$2,IF('2019 Tad Y2 G'!G32=$C$2,'2019 Tad Y2 G'!I32,'2019 Tad Y2 G'!G32),"")</f>
        <v/>
      </c>
      <c r="E32" s="119"/>
      <c r="F32" s="119"/>
      <c r="G32" s="119"/>
      <c r="H32" s="119"/>
      <c r="I32" s="119" t="str">
        <f>'2019 Tad Y2 G'!J32</f>
        <v>SSAP #3 - East</v>
      </c>
      <c r="J32" s="119"/>
      <c r="K32" s="119"/>
      <c r="L32" s="119"/>
      <c r="M32" s="119" t="str">
        <f>IF($C$2=S32,IF($C$2='2019 Tad Y2 G'!G32,"Home","Away"),"")</f>
        <v/>
      </c>
      <c r="N32" s="119"/>
      <c r="O32" s="130">
        <f>'2019 Tad Y2 G'!E32-B32</f>
        <v>6.25E-2</v>
      </c>
      <c r="P32" s="79">
        <f t="shared" si="0"/>
        <v>0.39583333333333337</v>
      </c>
      <c r="Q32" s="119"/>
      <c r="R32" s="119"/>
      <c r="S32" s="118" t="str">
        <f t="shared" si="1"/>
        <v/>
      </c>
      <c r="T32" s="119" t="str">
        <f>'2019 Tad Y2 G'!I32</f>
        <v>RedSox</v>
      </c>
      <c r="U32" s="119" t="str">
        <f>'2019 Tad Y2 G'!G32</f>
        <v>Yankees</v>
      </c>
    </row>
    <row r="33" spans="1:21" x14ac:dyDescent="0.25">
      <c r="A33" s="80">
        <f>'2019 Tad Y2 G'!B33</f>
        <v>43611</v>
      </c>
      <c r="B33" s="79">
        <f>'2019 Tad Y2 G'!D33</f>
        <v>0.41666666666666669</v>
      </c>
      <c r="C33" s="119" t="str">
        <f>CONCATENATE('2019 Tad Y2 G'!I33," at ",'2019 Tad Y2 G'!G33)</f>
        <v>Angels at Mariners</v>
      </c>
      <c r="D33" s="119" t="str">
        <f>IF(S33=$C$2,IF('2019 Tad Y2 G'!G33=$C$2,'2019 Tad Y2 G'!I33,'2019 Tad Y2 G'!G33),"")</f>
        <v>Mariners</v>
      </c>
      <c r="E33" s="119"/>
      <c r="F33" s="119"/>
      <c r="G33" s="119"/>
      <c r="H33" s="119"/>
      <c r="I33" s="119" t="str">
        <f>'2019 Tad Y2 G'!J33</f>
        <v>SSAP #3 - West</v>
      </c>
      <c r="J33" s="119"/>
      <c r="K33" s="119"/>
      <c r="L33" s="119"/>
      <c r="M33" s="119" t="str">
        <f>IF($C$2=S33,IF($C$2='2019 Tad Y2 G'!G33,"Home","Away"),"")</f>
        <v>Away</v>
      </c>
      <c r="N33" s="119"/>
      <c r="O33" s="130">
        <f>'2019 Tad Y2 G'!E33-B33</f>
        <v>6.25E-2</v>
      </c>
      <c r="P33" s="79">
        <f t="shared" si="0"/>
        <v>0.39583333333333337</v>
      </c>
      <c r="Q33" s="119"/>
      <c r="R33" s="119"/>
      <c r="S33" s="118" t="str">
        <f t="shared" si="1"/>
        <v>Angels</v>
      </c>
      <c r="T33" s="119" t="str">
        <f>'2019 Tad Y2 G'!I33</f>
        <v>Angels</v>
      </c>
      <c r="U33" s="119" t="str">
        <f>'2019 Tad Y2 G'!G33</f>
        <v>Mariners</v>
      </c>
    </row>
    <row r="34" spans="1:21" x14ac:dyDescent="0.25">
      <c r="A34" s="80">
        <f>'2019 Tad Y2 G'!B34</f>
        <v>43611</v>
      </c>
      <c r="B34" s="79">
        <f>'2019 Tad Y2 G'!D34</f>
        <v>0.52083333333333337</v>
      </c>
      <c r="C34" s="119" t="str">
        <f>CONCATENATE('2019 Tad Y2 G'!I34," at ",'2019 Tad Y2 G'!G34)</f>
        <v>BlueJays at Rays</v>
      </c>
      <c r="D34" s="119" t="str">
        <f>IF(S34=$C$2,IF('2019 Tad Y2 G'!G34=$C$2,'2019 Tad Y2 G'!I34,'2019 Tad Y2 G'!G34),"")</f>
        <v/>
      </c>
      <c r="E34" s="119"/>
      <c r="F34" s="119"/>
      <c r="G34" s="119"/>
      <c r="H34" s="119"/>
      <c r="I34" s="119" t="str">
        <f>'2019 Tad Y2 G'!J34</f>
        <v>SSAP #3 - East</v>
      </c>
      <c r="J34" s="119"/>
      <c r="K34" s="119"/>
      <c r="L34" s="119"/>
      <c r="M34" s="119" t="str">
        <f>IF($C$2=S34,IF($C$2='2019 Tad Y2 G'!G34,"Home","Away"),"")</f>
        <v/>
      </c>
      <c r="N34" s="119"/>
      <c r="O34" s="130">
        <f>'2019 Tad Y2 G'!E34-B34</f>
        <v>6.25E-2</v>
      </c>
      <c r="P34" s="79">
        <f t="shared" si="0"/>
        <v>0.5</v>
      </c>
      <c r="Q34" s="119"/>
      <c r="R34" s="119"/>
      <c r="S34" s="118" t="str">
        <f t="shared" si="1"/>
        <v/>
      </c>
      <c r="T34" s="119" t="str">
        <f>'2019 Tad Y2 G'!I34</f>
        <v>BlueJays</v>
      </c>
      <c r="U34" s="119" t="str">
        <f>'2019 Tad Y2 G'!G34</f>
        <v>Rays</v>
      </c>
    </row>
    <row r="35" spans="1:21" x14ac:dyDescent="0.25">
      <c r="A35" s="80">
        <f>'2019 Tad Y2 G'!B35</f>
        <v>43613</v>
      </c>
      <c r="B35" s="79">
        <f>'2019 Tad Y2 G'!D35</f>
        <v>0.70833333333333337</v>
      </c>
      <c r="C35" s="119" t="str">
        <f>CONCATENATE('2019 Tad Y2 G'!I35," at ",'2019 Tad Y2 G'!G35)</f>
        <v>Rays at Angels</v>
      </c>
      <c r="D35" s="119" t="str">
        <f>IF(S35=$C$2,IF('2019 Tad Y2 G'!G35=$C$2,'2019 Tad Y2 G'!I35,'2019 Tad Y2 G'!G35),"")</f>
        <v>Rays</v>
      </c>
      <c r="E35" s="119"/>
      <c r="F35" s="119"/>
      <c r="G35" s="119"/>
      <c r="H35" s="119"/>
      <c r="I35" s="119" t="str">
        <f>'2019 Tad Y2 G'!J35</f>
        <v>SSAP #3 - East</v>
      </c>
      <c r="J35" s="119"/>
      <c r="K35" s="119"/>
      <c r="L35" s="119"/>
      <c r="M35" s="119" t="str">
        <f>IF($C$2=S35,IF($C$2='2019 Tad Y2 G'!G35,"Home","Away"),"")</f>
        <v>Home</v>
      </c>
      <c r="N35" s="119"/>
      <c r="O35" s="130">
        <f>'2019 Tad Y2 G'!E35-B35</f>
        <v>6.25E-2</v>
      </c>
      <c r="P35" s="79">
        <f t="shared" si="0"/>
        <v>0.6875</v>
      </c>
      <c r="Q35" s="119"/>
      <c r="R35" s="119"/>
      <c r="S35" s="118" t="str">
        <f t="shared" si="1"/>
        <v>Angels</v>
      </c>
      <c r="T35" s="119" t="str">
        <f>'2019 Tad Y2 G'!I35</f>
        <v>Rays</v>
      </c>
      <c r="U35" s="119" t="str">
        <f>'2019 Tad Y2 G'!G35</f>
        <v>Angels</v>
      </c>
    </row>
    <row r="36" spans="1:21" x14ac:dyDescent="0.25">
      <c r="A36" s="80">
        <f>'2019 Tad Y2 G'!B36</f>
        <v>43616</v>
      </c>
      <c r="B36" s="79">
        <f>'2019 Tad Y2 G'!D36</f>
        <v>0.70833333333333337</v>
      </c>
      <c r="C36" s="119" t="str">
        <f>CONCATENATE('2019 Tad Y2 G'!I36," at ",'2019 Tad Y2 G'!G36)</f>
        <v>Rays at Angels</v>
      </c>
      <c r="D36" s="119" t="str">
        <f>IF(S36=$C$2,IF('2019 Tad Y2 G'!G36=$C$2,'2019 Tad Y2 G'!I36,'2019 Tad Y2 G'!G36),"")</f>
        <v>Rays</v>
      </c>
      <c r="E36" s="119"/>
      <c r="F36" s="119"/>
      <c r="G36" s="119"/>
      <c r="H36" s="119"/>
      <c r="I36" s="119" t="str">
        <f>'2019 Tad Y2 G'!J36</f>
        <v>SSAP #3 - East</v>
      </c>
      <c r="J36" s="119"/>
      <c r="K36" s="119"/>
      <c r="L36" s="119"/>
      <c r="M36" s="119" t="str">
        <f>IF($C$2=S36,IF($C$2='2019 Tad Y2 G'!G36,"Home","Away"),"")</f>
        <v>Home</v>
      </c>
      <c r="N36" s="119"/>
      <c r="O36" s="130">
        <f>'2019 Tad Y2 G'!E36-B36</f>
        <v>6.25E-2</v>
      </c>
      <c r="P36" s="79">
        <f t="shared" si="0"/>
        <v>0.6875</v>
      </c>
      <c r="Q36" s="119"/>
      <c r="R36" s="119"/>
      <c r="S36" s="118" t="str">
        <f t="shared" si="1"/>
        <v>Angels</v>
      </c>
      <c r="T36" s="119" t="str">
        <f>'2019 Tad Y2 G'!I36</f>
        <v>Rays</v>
      </c>
      <c r="U36" s="119" t="str">
        <f>'2019 Tad Y2 G'!G36</f>
        <v>Angels</v>
      </c>
    </row>
    <row r="37" spans="1:21" x14ac:dyDescent="0.25">
      <c r="A37" s="80">
        <f>'2019 Tad Y2 G'!B37</f>
        <v>43616</v>
      </c>
      <c r="B37" s="79">
        <f>'2019 Tad Y2 G'!D37</f>
        <v>0.70833333333333337</v>
      </c>
      <c r="C37" s="119" t="str">
        <f>CONCATENATE('2019 Tad Y2 G'!I37," at ",'2019 Tad Y2 G'!G37)</f>
        <v>Royals at RedSox</v>
      </c>
      <c r="D37" s="119" t="str">
        <f>IF(S37=$C$2,IF('2019 Tad Y2 G'!G37=$C$2,'2019 Tad Y2 G'!I37,'2019 Tad Y2 G'!G37),"")</f>
        <v/>
      </c>
      <c r="E37" s="119"/>
      <c r="F37" s="119"/>
      <c r="G37" s="119"/>
      <c r="H37" s="119"/>
      <c r="I37" s="119" t="str">
        <f>'2019 Tad Y2 G'!J37</f>
        <v>SSAP #3 - West</v>
      </c>
      <c r="J37" s="119"/>
      <c r="K37" s="119"/>
      <c r="L37" s="119"/>
      <c r="M37" s="119" t="str">
        <f>IF($C$2=S37,IF($C$2='2019 Tad Y2 G'!G37,"Home","Away"),"")</f>
        <v/>
      </c>
      <c r="N37" s="119"/>
      <c r="O37" s="130">
        <f>'2019 Tad Y2 G'!E37-B37</f>
        <v>6.25E-2</v>
      </c>
      <c r="P37" s="79">
        <f t="shared" si="0"/>
        <v>0.6875</v>
      </c>
      <c r="Q37" s="119"/>
      <c r="R37" s="119"/>
      <c r="S37" s="118" t="str">
        <f t="shared" si="1"/>
        <v/>
      </c>
      <c r="T37" s="119" t="str">
        <f>'2019 Tad Y2 G'!I37</f>
        <v>Royals</v>
      </c>
      <c r="U37" s="119" t="str">
        <f>'2019 Tad Y2 G'!G37</f>
        <v>RedSox</v>
      </c>
    </row>
    <row r="38" spans="1:21" x14ac:dyDescent="0.25">
      <c r="A38" s="80">
        <f>'2019 Tad Y2 G'!B38</f>
        <v>43616</v>
      </c>
      <c r="B38" s="79">
        <f>'2019 Tad Y2 G'!D38</f>
        <v>0.77083333333333337</v>
      </c>
      <c r="C38" s="119" t="str">
        <f>CONCATENATE('2019 Tad Y2 G'!I38," at ",'2019 Tad Y2 G'!G38)</f>
        <v>Mariners at Yankees</v>
      </c>
      <c r="D38" s="119" t="str">
        <f>IF(S38=$C$2,IF('2019 Tad Y2 G'!G38=$C$2,'2019 Tad Y2 G'!I38,'2019 Tad Y2 G'!G38),"")</f>
        <v/>
      </c>
      <c r="E38" s="119"/>
      <c r="F38" s="119"/>
      <c r="G38" s="119"/>
      <c r="H38" s="119"/>
      <c r="I38" s="119" t="str">
        <f>'2019 Tad Y2 G'!J38</f>
        <v>SSAP #3 - East</v>
      </c>
      <c r="J38" s="119"/>
      <c r="K38" s="119"/>
      <c r="L38" s="119"/>
      <c r="M38" s="119" t="str">
        <f>IF($C$2=S38,IF($C$2='2019 Tad Y2 G'!G38,"Home","Away"),"")</f>
        <v/>
      </c>
      <c r="N38" s="119"/>
      <c r="O38" s="130">
        <f>'2019 Tad Y2 G'!E38-B38</f>
        <v>6.25E-2</v>
      </c>
      <c r="P38" s="79">
        <f t="shared" si="0"/>
        <v>0.75</v>
      </c>
      <c r="Q38" s="119"/>
      <c r="R38" s="119"/>
      <c r="S38" s="118" t="str">
        <f t="shared" si="1"/>
        <v/>
      </c>
      <c r="T38" s="119" t="str">
        <f>'2019 Tad Y2 G'!I38</f>
        <v>Mariners</v>
      </c>
      <c r="U38" s="119" t="str">
        <f>'2019 Tad Y2 G'!G38</f>
        <v>Yankees</v>
      </c>
    </row>
    <row r="39" spans="1:21" x14ac:dyDescent="0.25">
      <c r="A39" s="80">
        <f>'2019 Tad Y2 G'!B39</f>
        <v>43618</v>
      </c>
      <c r="B39" s="79">
        <f>'2019 Tad Y2 G'!D39</f>
        <v>0.41666666666666669</v>
      </c>
      <c r="C39" s="119" t="str">
        <f>CONCATENATE('2019 Tad Y2 G'!I39," at ",'2019 Tad Y2 G'!G39)</f>
        <v>Angels at Yankees</v>
      </c>
      <c r="D39" s="119" t="str">
        <f>IF(S39=$C$2,IF('2019 Tad Y2 G'!G39=$C$2,'2019 Tad Y2 G'!I39,'2019 Tad Y2 G'!G39),"")</f>
        <v>Yankees</v>
      </c>
      <c r="E39" s="119"/>
      <c r="F39" s="119"/>
      <c r="G39" s="119"/>
      <c r="H39" s="119"/>
      <c r="I39" s="119" t="str">
        <f>'2019 Tad Y2 G'!J39</f>
        <v>Bakerview East</v>
      </c>
      <c r="J39" s="119"/>
      <c r="K39" s="119"/>
      <c r="L39" s="119"/>
      <c r="M39" s="119" t="str">
        <f>IF($C$2=S39,IF($C$2='2019 Tad Y2 G'!G39,"Home","Away"),"")</f>
        <v>Away</v>
      </c>
      <c r="N39" s="119"/>
      <c r="O39" s="130">
        <f>'2019 Tad Y2 G'!E39-B39</f>
        <v>6.25E-2</v>
      </c>
      <c r="P39" s="79">
        <f t="shared" si="0"/>
        <v>0.39583333333333337</v>
      </c>
      <c r="Q39" s="119"/>
      <c r="R39" s="119"/>
      <c r="S39" s="118" t="str">
        <f t="shared" si="1"/>
        <v>Angels</v>
      </c>
      <c r="T39" s="119" t="str">
        <f>'2019 Tad Y2 G'!I39</f>
        <v>Angels</v>
      </c>
      <c r="U39" s="119" t="str">
        <f>'2019 Tad Y2 G'!G39</f>
        <v>Yankees</v>
      </c>
    </row>
    <row r="40" spans="1:21" x14ac:dyDescent="0.25">
      <c r="A40" s="80">
        <f>'2019 Tad Y2 G'!B40</f>
        <v>43618</v>
      </c>
      <c r="B40" s="79">
        <f>'2019 Tad Y2 G'!D40</f>
        <v>0.41666666666666669</v>
      </c>
      <c r="C40" s="119" t="str">
        <f>CONCATENATE('2019 Tad Y2 G'!I40," at ",'2019 Tad Y2 G'!G40)</f>
        <v>Mariners at RedSox</v>
      </c>
      <c r="D40" s="119" t="str">
        <f>IF(S40=$C$2,IF('2019 Tad Y2 G'!G40=$C$2,'2019 Tad Y2 G'!I40,'2019 Tad Y2 G'!G40),"")</f>
        <v/>
      </c>
      <c r="E40" s="119"/>
      <c r="F40" s="119"/>
      <c r="G40" s="119"/>
      <c r="H40" s="119"/>
      <c r="I40" s="119" t="str">
        <f>'2019 Tad Y2 G'!J40</f>
        <v>Bakerview West</v>
      </c>
      <c r="J40" s="119"/>
      <c r="K40" s="119"/>
      <c r="L40" s="119"/>
      <c r="M40" s="119" t="str">
        <f>IF($C$2=S40,IF($C$2='2019 Tad Y2 G'!G40,"Home","Away"),"")</f>
        <v/>
      </c>
      <c r="N40" s="119"/>
      <c r="O40" s="130">
        <f>'2019 Tad Y2 G'!E40-B40</f>
        <v>6.25E-2</v>
      </c>
      <c r="P40" s="79">
        <f t="shared" si="0"/>
        <v>0.39583333333333337</v>
      </c>
      <c r="Q40" s="119"/>
      <c r="R40" s="119"/>
      <c r="S40" s="118" t="str">
        <f t="shared" si="1"/>
        <v/>
      </c>
      <c r="T40" s="119" t="str">
        <f>'2019 Tad Y2 G'!I40</f>
        <v>Mariners</v>
      </c>
      <c r="U40" s="119" t="str">
        <f>'2019 Tad Y2 G'!G40</f>
        <v>RedSox</v>
      </c>
    </row>
    <row r="41" spans="1:21" x14ac:dyDescent="0.25">
      <c r="A41" s="80">
        <f>'2019 Tad Y2 G'!B41</f>
        <v>43618</v>
      </c>
      <c r="B41" s="79">
        <f>'2019 Tad Y2 G'!D41</f>
        <v>0.52083333333333337</v>
      </c>
      <c r="C41" s="119" t="str">
        <f>CONCATENATE('2019 Tad Y2 G'!I41," at ",'2019 Tad Y2 G'!G41)</f>
        <v>Royals at BlueJays</v>
      </c>
      <c r="D41" s="119" t="str">
        <f>IF(S41=$C$2,IF('2019 Tad Y2 G'!G41=$C$2,'2019 Tad Y2 G'!I41,'2019 Tad Y2 G'!G41),"")</f>
        <v/>
      </c>
      <c r="E41" s="119"/>
      <c r="F41" s="119"/>
      <c r="G41" s="119"/>
      <c r="H41" s="119"/>
      <c r="I41" s="119" t="str">
        <f>'2019 Tad Y2 G'!J41</f>
        <v>Bakerview East</v>
      </c>
      <c r="J41" s="119"/>
      <c r="K41" s="119"/>
      <c r="L41" s="119"/>
      <c r="M41" s="119" t="str">
        <f>IF($C$2=S41,IF($C$2='2019 Tad Y2 G'!G41,"Home","Away"),"")</f>
        <v/>
      </c>
      <c r="N41" s="119"/>
      <c r="O41" s="130">
        <f>'2019 Tad Y2 G'!E41-B41</f>
        <v>6.25E-2</v>
      </c>
      <c r="P41" s="79">
        <f t="shared" si="0"/>
        <v>0.5</v>
      </c>
      <c r="Q41" s="119"/>
      <c r="R41" s="119"/>
      <c r="S41" s="118" t="str">
        <f t="shared" si="1"/>
        <v/>
      </c>
      <c r="T41" s="119" t="str">
        <f>'2019 Tad Y2 G'!I41</f>
        <v>Royals</v>
      </c>
      <c r="U41" s="119" t="str">
        <f>'2019 Tad Y2 G'!G41</f>
        <v>BlueJays</v>
      </c>
    </row>
    <row r="42" spans="1:21" x14ac:dyDescent="0.25">
      <c r="A42" s="80">
        <f>'2019 Tad Y2 G'!B42</f>
        <v>43620</v>
      </c>
      <c r="B42" s="79">
        <f>'2019 Tad Y2 G'!D42</f>
        <v>0.70833333333333337</v>
      </c>
      <c r="C42" s="119" t="str">
        <f>CONCATENATE('2019 Tad Y2 G'!I42," at ",'2019 Tad Y2 G'!G42)</f>
        <v>Rays at RedSox</v>
      </c>
      <c r="D42" s="119" t="str">
        <f>IF(S42=$C$2,IF('2019 Tad Y2 G'!G42=$C$2,'2019 Tad Y2 G'!I42,'2019 Tad Y2 G'!G42),"")</f>
        <v/>
      </c>
      <c r="E42" s="119"/>
      <c r="F42" s="119"/>
      <c r="G42" s="119"/>
      <c r="H42" s="119"/>
      <c r="I42" s="119" t="str">
        <f>'2019 Tad Y2 G'!J42</f>
        <v>SSAP #3 - East</v>
      </c>
      <c r="J42" s="119"/>
      <c r="K42" s="119"/>
      <c r="L42" s="119"/>
      <c r="M42" s="119" t="str">
        <f>IF($C$2=S42,IF($C$2='2019 Tad Y2 G'!G42,"Home","Away"),"")</f>
        <v/>
      </c>
      <c r="N42" s="119"/>
      <c r="O42" s="130">
        <f>'2019 Tad Y2 G'!E42-B42</f>
        <v>6.25E-2</v>
      </c>
      <c r="P42" s="79">
        <f t="shared" si="0"/>
        <v>0.6875</v>
      </c>
      <c r="Q42" s="119"/>
      <c r="R42" s="119"/>
      <c r="S42" s="118" t="str">
        <f t="shared" si="1"/>
        <v/>
      </c>
      <c r="T42" s="119" t="str">
        <f>'2019 Tad Y2 G'!I42</f>
        <v>Rays</v>
      </c>
      <c r="U42" s="119" t="str">
        <f>'2019 Tad Y2 G'!G42</f>
        <v>RedSox</v>
      </c>
    </row>
    <row r="43" spans="1:21" x14ac:dyDescent="0.25">
      <c r="A43" s="80">
        <f>'2019 Tad Y2 G'!B43</f>
        <v>43623</v>
      </c>
      <c r="B43" s="79">
        <f>'2019 Tad Y2 G'!D43</f>
        <v>0.70833333333333337</v>
      </c>
      <c r="C43" s="119" t="str">
        <f>CONCATENATE('2019 Tad Y2 G'!I43," at ",'2019 Tad Y2 G'!G43)</f>
        <v>Rays at Royals</v>
      </c>
      <c r="D43" s="119" t="str">
        <f>IF(S43=$C$2,IF('2019 Tad Y2 G'!G43=$C$2,'2019 Tad Y2 G'!I43,'2019 Tad Y2 G'!G43),"")</f>
        <v/>
      </c>
      <c r="E43" s="119"/>
      <c r="F43" s="119"/>
      <c r="G43" s="119"/>
      <c r="H43" s="119"/>
      <c r="I43" s="119" t="str">
        <f>'2019 Tad Y2 G'!J43</f>
        <v>SSAP #3 - East</v>
      </c>
      <c r="J43" s="119"/>
      <c r="K43" s="119"/>
      <c r="L43" s="119"/>
      <c r="M43" s="119" t="str">
        <f>IF($C$2=S43,IF($C$2='2019 Tad Y2 G'!G43,"Home","Away"),"")</f>
        <v/>
      </c>
      <c r="N43" s="119"/>
      <c r="O43" s="130">
        <f>'2019 Tad Y2 G'!E43-B43</f>
        <v>6.25E-2</v>
      </c>
      <c r="P43" s="79">
        <f t="shared" si="0"/>
        <v>0.6875</v>
      </c>
      <c r="Q43" s="119"/>
      <c r="R43" s="119"/>
      <c r="S43" s="118" t="str">
        <f t="shared" si="1"/>
        <v/>
      </c>
      <c r="T43" s="119" t="str">
        <f>'2019 Tad Y2 G'!I43</f>
        <v>Rays</v>
      </c>
      <c r="U43" s="119" t="str">
        <f>'2019 Tad Y2 G'!G43</f>
        <v>Royals</v>
      </c>
    </row>
    <row r="44" spans="1:21" x14ac:dyDescent="0.25">
      <c r="A44" s="80">
        <f>'2019 Tad Y2 G'!B44</f>
        <v>43623</v>
      </c>
      <c r="B44" s="79">
        <f>'2019 Tad Y2 G'!D44</f>
        <v>0.70833333333333337</v>
      </c>
      <c r="C44" s="119" t="str">
        <f>CONCATENATE('2019 Tad Y2 G'!I44," at ",'2019 Tad Y2 G'!G44)</f>
        <v>Yankees at BlueJays</v>
      </c>
      <c r="D44" s="119" t="str">
        <f>IF(S44=$C$2,IF('2019 Tad Y2 G'!G44=$C$2,'2019 Tad Y2 G'!I44,'2019 Tad Y2 G'!G44),"")</f>
        <v/>
      </c>
      <c r="E44" s="119"/>
      <c r="F44" s="119"/>
      <c r="G44" s="119"/>
      <c r="H44" s="119"/>
      <c r="I44" s="119" t="str">
        <f>'2019 Tad Y2 G'!J44</f>
        <v>SSAP #3 - West</v>
      </c>
      <c r="J44" s="119"/>
      <c r="K44" s="119"/>
      <c r="L44" s="119"/>
      <c r="M44" s="119" t="str">
        <f>IF($C$2=S44,IF($C$2='2019 Tad Y2 G'!G44,"Home","Away"),"")</f>
        <v/>
      </c>
      <c r="N44" s="119"/>
      <c r="O44" s="130">
        <f>'2019 Tad Y2 G'!E44-B44</f>
        <v>6.25E-2</v>
      </c>
      <c r="P44" s="79">
        <f t="shared" si="0"/>
        <v>0.6875</v>
      </c>
      <c r="Q44" s="119"/>
      <c r="R44" s="119"/>
      <c r="S44" s="118" t="str">
        <f t="shared" si="1"/>
        <v/>
      </c>
      <c r="T44" s="119" t="str">
        <f>'2019 Tad Y2 G'!I44</f>
        <v>Yankees</v>
      </c>
      <c r="U44" s="119" t="str">
        <f>'2019 Tad Y2 G'!G44</f>
        <v>BlueJays</v>
      </c>
    </row>
    <row r="45" spans="1:21" x14ac:dyDescent="0.25">
      <c r="A45" s="80">
        <f>'2019 Tad Y2 G'!B45</f>
        <v>43623</v>
      </c>
      <c r="B45" s="79">
        <f>'2019 Tad Y2 G'!D45</f>
        <v>0.77083333333333337</v>
      </c>
      <c r="C45" s="119" t="str">
        <f>CONCATENATE('2019 Tad Y2 G'!I45," at ",'2019 Tad Y2 G'!G45)</f>
        <v>RedSox at Mariners</v>
      </c>
      <c r="D45" s="119" t="str">
        <f>IF(S45=$C$2,IF('2019 Tad Y2 G'!G45=$C$2,'2019 Tad Y2 G'!I45,'2019 Tad Y2 G'!G45),"")</f>
        <v/>
      </c>
      <c r="E45" s="119"/>
      <c r="F45" s="119"/>
      <c r="G45" s="119"/>
      <c r="H45" s="119"/>
      <c r="I45" s="119" t="str">
        <f>'2019 Tad Y2 G'!J45</f>
        <v>SSAP #3 - East</v>
      </c>
      <c r="J45" s="119"/>
      <c r="K45" s="119"/>
      <c r="L45" s="119"/>
      <c r="M45" s="119" t="str">
        <f>IF($C$2=S45,IF($C$2='2019 Tad Y2 G'!G45,"Home","Away"),"")</f>
        <v/>
      </c>
      <c r="N45" s="119"/>
      <c r="O45" s="130">
        <f>'2019 Tad Y2 G'!E45-B45</f>
        <v>6.25E-2</v>
      </c>
      <c r="P45" s="79">
        <f t="shared" si="0"/>
        <v>0.75</v>
      </c>
      <c r="Q45" s="119"/>
      <c r="R45" s="119"/>
      <c r="S45" s="118" t="str">
        <f t="shared" si="1"/>
        <v/>
      </c>
      <c r="T45" s="119" t="str">
        <f>'2019 Tad Y2 G'!I45</f>
        <v>RedSox</v>
      </c>
      <c r="U45" s="119" t="str">
        <f>'2019 Tad Y2 G'!G45</f>
        <v>Mariners</v>
      </c>
    </row>
    <row r="46" spans="1:21" x14ac:dyDescent="0.25">
      <c r="A46" s="80">
        <f>'2019 Tad Y2 G'!B46</f>
        <v>43625</v>
      </c>
      <c r="B46" s="79">
        <f>'2019 Tad Y2 G'!D46</f>
        <v>0.41666666666666669</v>
      </c>
      <c r="C46" s="119" t="str">
        <f>CONCATENATE('2019 Tad Y2 G'!I46," at ",'2019 Tad Y2 G'!G46)</f>
        <v>BlueJays at Angels</v>
      </c>
      <c r="D46" s="119" t="str">
        <f>IF(S46=$C$2,IF('2019 Tad Y2 G'!G46=$C$2,'2019 Tad Y2 G'!I46,'2019 Tad Y2 G'!G46),"")</f>
        <v>BlueJays</v>
      </c>
      <c r="E46" s="119"/>
      <c r="F46" s="119"/>
      <c r="G46" s="119"/>
      <c r="H46" s="119"/>
      <c r="I46" s="119" t="str">
        <f>'2019 Tad Y2 G'!J46</f>
        <v>SSAP #3 - East</v>
      </c>
      <c r="J46" s="119"/>
      <c r="K46" s="119"/>
      <c r="L46" s="119"/>
      <c r="M46" s="119" t="str">
        <f>IF($C$2=S46,IF($C$2='2019 Tad Y2 G'!G46,"Home","Away"),"")</f>
        <v>Home</v>
      </c>
      <c r="N46" s="119"/>
      <c r="O46" s="130">
        <f>'2019 Tad Y2 G'!E46-B46</f>
        <v>6.25E-2</v>
      </c>
      <c r="P46" s="79">
        <f t="shared" si="0"/>
        <v>0.39583333333333337</v>
      </c>
      <c r="Q46" s="119"/>
      <c r="R46" s="119"/>
      <c r="S46" s="118" t="str">
        <f t="shared" si="1"/>
        <v>Angels</v>
      </c>
      <c r="T46" s="119" t="str">
        <f>'2019 Tad Y2 G'!I46</f>
        <v>BlueJays</v>
      </c>
      <c r="U46" s="119" t="str">
        <f>'2019 Tad Y2 G'!G46</f>
        <v>Angels</v>
      </c>
    </row>
    <row r="47" spans="1:21" x14ac:dyDescent="0.25">
      <c r="A47" s="80">
        <f>'2019 Tad Y2 G'!B47</f>
        <v>43625</v>
      </c>
      <c r="B47" s="79">
        <f>'2019 Tad Y2 G'!D47</f>
        <v>0.41666666666666669</v>
      </c>
      <c r="C47" s="119" t="str">
        <f>CONCATENATE('2019 Tad Y2 G'!I47," at ",'2019 Tad Y2 G'!G47)</f>
        <v>Royals at Mariners</v>
      </c>
      <c r="D47" s="119" t="str">
        <f>IF(S47=$C$2,IF('2019 Tad Y2 G'!G47=$C$2,'2019 Tad Y2 G'!I47,'2019 Tad Y2 G'!G47),"")</f>
        <v/>
      </c>
      <c r="E47" s="119"/>
      <c r="F47" s="119"/>
      <c r="G47" s="119"/>
      <c r="H47" s="119"/>
      <c r="I47" s="119" t="str">
        <f>'2019 Tad Y2 G'!J47</f>
        <v>SSAP #3 - West</v>
      </c>
      <c r="J47" s="119"/>
      <c r="K47" s="119"/>
      <c r="L47" s="119"/>
      <c r="M47" s="119" t="str">
        <f>IF($C$2=S47,IF($C$2='2019 Tad Y2 G'!G47,"Home","Away"),"")</f>
        <v/>
      </c>
      <c r="N47" s="119"/>
      <c r="O47" s="130">
        <f>'2019 Tad Y2 G'!E47-B47</f>
        <v>6.25E-2</v>
      </c>
      <c r="P47" s="79">
        <f t="shared" si="0"/>
        <v>0.39583333333333337</v>
      </c>
      <c r="Q47" s="119"/>
      <c r="R47" s="119"/>
      <c r="S47" s="118" t="str">
        <f t="shared" si="1"/>
        <v/>
      </c>
      <c r="T47" s="119" t="str">
        <f>'2019 Tad Y2 G'!I47</f>
        <v>Royals</v>
      </c>
      <c r="U47" s="119" t="str">
        <f>'2019 Tad Y2 G'!G47</f>
        <v>Mariners</v>
      </c>
    </row>
    <row r="48" spans="1:21" x14ac:dyDescent="0.25">
      <c r="A48" s="80">
        <f>'2019 Tad Y2 G'!B48</f>
        <v>43625</v>
      </c>
      <c r="B48" s="79">
        <f>'2019 Tad Y2 G'!D48</f>
        <v>0.52083333333333337</v>
      </c>
      <c r="C48" s="119" t="str">
        <f>CONCATENATE('2019 Tad Y2 G'!I48," at ",'2019 Tad Y2 G'!G48)</f>
        <v>Yankees at Rays</v>
      </c>
      <c r="D48" s="119" t="str">
        <f>IF(S48=$C$2,IF('2019 Tad Y2 G'!G48=$C$2,'2019 Tad Y2 G'!I48,'2019 Tad Y2 G'!G48),"")</f>
        <v/>
      </c>
      <c r="E48" s="119"/>
      <c r="F48" s="119"/>
      <c r="G48" s="119"/>
      <c r="H48" s="119"/>
      <c r="I48" s="119" t="str">
        <f>'2019 Tad Y2 G'!J48</f>
        <v>SSAP #3 - East</v>
      </c>
      <c r="J48" s="119"/>
      <c r="K48" s="119"/>
      <c r="L48" s="119"/>
      <c r="M48" s="119" t="str">
        <f>IF($C$2=S48,IF($C$2='2019 Tad Y2 G'!G48,"Home","Away"),"")</f>
        <v/>
      </c>
      <c r="N48" s="119"/>
      <c r="O48" s="130">
        <f>'2019 Tad Y2 G'!E48-B48</f>
        <v>6.25E-2</v>
      </c>
      <c r="P48" s="79">
        <f t="shared" si="0"/>
        <v>0.5</v>
      </c>
      <c r="Q48" s="119"/>
      <c r="R48" s="119"/>
      <c r="S48" s="118" t="str">
        <f t="shared" si="1"/>
        <v/>
      </c>
      <c r="T48" s="119" t="str">
        <f>'2019 Tad Y2 G'!I48</f>
        <v>Yankees</v>
      </c>
      <c r="U48" s="119" t="str">
        <f>'2019 Tad Y2 G'!G48</f>
        <v>Rays</v>
      </c>
    </row>
    <row r="49" spans="1:21" x14ac:dyDescent="0.25">
      <c r="A49" s="80">
        <f>'2019 Tad Y2 G'!B49</f>
        <v>43630</v>
      </c>
      <c r="B49" s="79">
        <f>'2019 Tad Y2 G'!D49</f>
        <v>0.70833333333333337</v>
      </c>
      <c r="C49" s="119" t="str">
        <f>CONCATENATE('2019 Tad Y2 G'!I49," at ",'2019 Tad Y2 G'!G49)</f>
        <v>Yankees at RedSox</v>
      </c>
      <c r="D49" s="119" t="str">
        <f>IF(S49=$C$2,IF('2019 Tad Y2 G'!G49=$C$2,'2019 Tad Y2 G'!I49,'2019 Tad Y2 G'!G49),"")</f>
        <v/>
      </c>
      <c r="E49" s="119"/>
      <c r="F49" s="119"/>
      <c r="G49" s="119"/>
      <c r="H49" s="119"/>
      <c r="I49" s="119" t="str">
        <f>'2019 Tad Y2 G'!J49</f>
        <v>SSAP #3 - East</v>
      </c>
      <c r="J49" s="119"/>
      <c r="K49" s="119"/>
      <c r="L49" s="119"/>
      <c r="M49" s="119" t="str">
        <f>IF($C$2=S49,IF($C$2='2019 Tad Y2 G'!G49,"Home","Away"),"")</f>
        <v/>
      </c>
      <c r="N49" s="119"/>
      <c r="O49" s="130">
        <f>'2019 Tad Y2 G'!E49-B49</f>
        <v>6.25E-2</v>
      </c>
      <c r="P49" s="79">
        <f t="shared" si="0"/>
        <v>0.6875</v>
      </c>
      <c r="Q49" s="119"/>
      <c r="R49" s="119"/>
      <c r="S49" s="118" t="str">
        <f t="shared" si="1"/>
        <v/>
      </c>
      <c r="T49" s="119" t="str">
        <f>'2019 Tad Y2 G'!I49</f>
        <v>Yankees</v>
      </c>
      <c r="U49" s="119" t="str">
        <f>'2019 Tad Y2 G'!G49</f>
        <v>RedSox</v>
      </c>
    </row>
    <row r="50" spans="1:21" x14ac:dyDescent="0.25">
      <c r="A50" s="80">
        <f>'2019 Tad Y2 G'!B50</f>
        <v>43630</v>
      </c>
      <c r="B50" s="79">
        <f>'2019 Tad Y2 G'!D50</f>
        <v>0.70833333333333337</v>
      </c>
      <c r="C50" s="119" t="str">
        <f>CONCATENATE('2019 Tad Y2 G'!I50," at ",'2019 Tad Y2 G'!G50)</f>
        <v>Mariners at BlueJays</v>
      </c>
      <c r="D50" s="119" t="str">
        <f>IF(S50=$C$2,IF('2019 Tad Y2 G'!G50=$C$2,'2019 Tad Y2 G'!I50,'2019 Tad Y2 G'!G50),"")</f>
        <v/>
      </c>
      <c r="E50" s="119"/>
      <c r="F50" s="119"/>
      <c r="G50" s="119"/>
      <c r="H50" s="119"/>
      <c r="I50" s="119" t="str">
        <f>'2019 Tad Y2 G'!J50</f>
        <v>SSAP #3 - West</v>
      </c>
      <c r="J50" s="119"/>
      <c r="K50" s="119"/>
      <c r="L50" s="119"/>
      <c r="M50" s="119" t="str">
        <f>IF($C$2=S50,IF($C$2='2019 Tad Y2 G'!G50,"Home","Away"),"")</f>
        <v/>
      </c>
      <c r="N50" s="119"/>
      <c r="O50" s="130">
        <f>'2019 Tad Y2 G'!E50-B50</f>
        <v>6.25E-2</v>
      </c>
      <c r="P50" s="79">
        <f t="shared" si="0"/>
        <v>0.6875</v>
      </c>
      <c r="Q50" s="119"/>
      <c r="R50" s="119"/>
      <c r="S50" s="118" t="str">
        <f t="shared" si="1"/>
        <v/>
      </c>
      <c r="T50" s="119" t="str">
        <f>'2019 Tad Y2 G'!I50</f>
        <v>Mariners</v>
      </c>
      <c r="U50" s="119" t="str">
        <f>'2019 Tad Y2 G'!G50</f>
        <v>BlueJays</v>
      </c>
    </row>
    <row r="51" spans="1:21" x14ac:dyDescent="0.25">
      <c r="A51" s="80">
        <f>'2019 Tad Y2 G'!B51</f>
        <v>43630</v>
      </c>
      <c r="B51" s="79">
        <f>'2019 Tad Y2 G'!D51</f>
        <v>0.77083333333333337</v>
      </c>
      <c r="C51" s="119" t="str">
        <f>CONCATENATE('2019 Tad Y2 G'!I51," at ",'2019 Tad Y2 G'!G51)</f>
        <v>Angels at Royals</v>
      </c>
      <c r="D51" s="119" t="str">
        <f>IF(S51=$C$2,IF('2019 Tad Y2 G'!G51=$C$2,'2019 Tad Y2 G'!I51,'2019 Tad Y2 G'!G51),"")</f>
        <v>Royals</v>
      </c>
      <c r="E51" s="119"/>
      <c r="F51" s="119"/>
      <c r="G51" s="119"/>
      <c r="H51" s="119"/>
      <c r="I51" s="119" t="str">
        <f>'2019 Tad Y2 G'!J51</f>
        <v>SSAP #3 - East</v>
      </c>
      <c r="J51" s="119"/>
      <c r="K51" s="119"/>
      <c r="L51" s="119"/>
      <c r="M51" s="119" t="str">
        <f>IF($C$2=S51,IF($C$2='2019 Tad Y2 G'!G51,"Home","Away"),"")</f>
        <v>Away</v>
      </c>
      <c r="N51" s="119"/>
      <c r="O51" s="130">
        <f>'2019 Tad Y2 G'!E51-B51</f>
        <v>6.25E-2</v>
      </c>
      <c r="P51" s="79">
        <f t="shared" si="0"/>
        <v>0.75</v>
      </c>
      <c r="Q51" s="119"/>
      <c r="R51" s="119"/>
      <c r="S51" s="118" t="str">
        <f t="shared" si="1"/>
        <v>Angels</v>
      </c>
      <c r="T51" s="119" t="str">
        <f>'2019 Tad Y2 G'!I51</f>
        <v>Angels</v>
      </c>
      <c r="U51" s="119" t="str">
        <f>'2019 Tad Y2 G'!G51</f>
        <v>Royals</v>
      </c>
    </row>
    <row r="52" spans="1:21" x14ac:dyDescent="0.25">
      <c r="A52" s="80">
        <f>'2019 Tad Y2 G'!B52</f>
        <v>43632</v>
      </c>
      <c r="B52" s="79">
        <f>'2019 Tad Y2 G'!D52</f>
        <v>0.41666666666666669</v>
      </c>
      <c r="C52" s="119" t="str">
        <f>CONCATENATE('2019 Tad Y2 G'!I52," at ",'2019 Tad Y2 G'!G52)</f>
        <v>Angels at Rays</v>
      </c>
      <c r="D52" s="119" t="str">
        <f>IF(S52=$C$2,IF('2019 Tad Y2 G'!G52=$C$2,'2019 Tad Y2 G'!I52,'2019 Tad Y2 G'!G52),"")</f>
        <v>Rays</v>
      </c>
      <c r="E52" s="119"/>
      <c r="F52" s="119"/>
      <c r="G52" s="119"/>
      <c r="H52" s="119"/>
      <c r="I52" s="119" t="str">
        <f>'2019 Tad Y2 G'!J52</f>
        <v>SSAP #3 - East</v>
      </c>
      <c r="J52" s="119"/>
      <c r="K52" s="119"/>
      <c r="L52" s="119"/>
      <c r="M52" s="119" t="str">
        <f>IF($C$2=S52,IF($C$2='2019 Tad Y2 G'!G52,"Home","Away"),"")</f>
        <v>Away</v>
      </c>
      <c r="N52" s="119"/>
      <c r="O52" s="130">
        <f>'2019 Tad Y2 G'!E52-B52</f>
        <v>6.25E-2</v>
      </c>
      <c r="P52" s="79">
        <f t="shared" si="0"/>
        <v>0.39583333333333337</v>
      </c>
      <c r="Q52" s="119"/>
      <c r="R52" s="119"/>
      <c r="S52" s="118" t="str">
        <f t="shared" si="1"/>
        <v>Angels</v>
      </c>
      <c r="T52" s="119" t="str">
        <f>'2019 Tad Y2 G'!I52</f>
        <v>Angels</v>
      </c>
      <c r="U52" s="119" t="str">
        <f>'2019 Tad Y2 G'!G52</f>
        <v>Rays</v>
      </c>
    </row>
    <row r="53" spans="1:21" x14ac:dyDescent="0.25">
      <c r="A53" s="80">
        <f>'2019 Tad Y2 G'!B53</f>
        <v>43632</v>
      </c>
      <c r="B53" s="79">
        <f>'2019 Tad Y2 G'!D53</f>
        <v>0.41666666666666669</v>
      </c>
      <c r="C53" s="119" t="str">
        <f>CONCATENATE('2019 Tad Y2 G'!I53," at ",'2019 Tad Y2 G'!G53)</f>
        <v>Mariners at BlueJays</v>
      </c>
      <c r="D53" s="119" t="str">
        <f>IF(S53=$C$2,IF('2019 Tad Y2 G'!G53=$C$2,'2019 Tad Y2 G'!I53,'2019 Tad Y2 G'!G53),"")</f>
        <v/>
      </c>
      <c r="E53" s="119"/>
      <c r="F53" s="119"/>
      <c r="G53" s="119"/>
      <c r="H53" s="119"/>
      <c r="I53" s="119" t="str">
        <f>'2019 Tad Y2 G'!J53</f>
        <v>SSAP #3 - West</v>
      </c>
      <c r="J53" s="119"/>
      <c r="K53" s="119"/>
      <c r="L53" s="119"/>
      <c r="M53" s="119" t="str">
        <f>IF($C$2=S53,IF($C$2='2019 Tad Y2 G'!G53,"Home","Away"),"")</f>
        <v/>
      </c>
      <c r="N53" s="119"/>
      <c r="O53" s="130">
        <f>'2019 Tad Y2 G'!E53-B53</f>
        <v>6.25E-2</v>
      </c>
      <c r="P53" s="79">
        <f t="shared" si="0"/>
        <v>0.39583333333333337</v>
      </c>
      <c r="Q53" s="119"/>
      <c r="R53" s="119"/>
      <c r="S53" s="118" t="str">
        <f t="shared" si="1"/>
        <v/>
      </c>
      <c r="T53" s="119" t="str">
        <f>'2019 Tad Y2 G'!I53</f>
        <v>Mariners</v>
      </c>
      <c r="U53" s="119" t="str">
        <f>'2019 Tad Y2 G'!G53</f>
        <v>BlueJays</v>
      </c>
    </row>
    <row r="54" spans="1:21" x14ac:dyDescent="0.25">
      <c r="A54" s="80">
        <f>'2019 Tad Y2 G'!B54</f>
        <v>43632</v>
      </c>
      <c r="B54" s="79">
        <f>'2019 Tad Y2 G'!D54</f>
        <v>0.52083333333333337</v>
      </c>
      <c r="C54" s="119" t="str">
        <f>CONCATENATE('2019 Tad Y2 G'!I54," at ",'2019 Tad Y2 G'!G54)</f>
        <v>Yankees at Royals</v>
      </c>
      <c r="D54" s="119" t="str">
        <f>IF(S54=$C$2,IF('2019 Tad Y2 G'!G54=$C$2,'2019 Tad Y2 G'!I54,'2019 Tad Y2 G'!G54),"")</f>
        <v/>
      </c>
      <c r="E54" s="119"/>
      <c r="F54" s="119"/>
      <c r="G54" s="119"/>
      <c r="H54" s="119"/>
      <c r="I54" s="119" t="str">
        <f>'2019 Tad Y2 G'!J54</f>
        <v>SSAP #3 - East</v>
      </c>
      <c r="J54" s="119"/>
      <c r="K54" s="119"/>
      <c r="L54" s="119"/>
      <c r="M54" s="119" t="str">
        <f>IF($C$2=S54,IF($C$2='2019 Tad Y2 G'!G54,"Home","Away"),"")</f>
        <v/>
      </c>
      <c r="N54" s="119"/>
      <c r="O54" s="130">
        <f>'2019 Tad Y2 G'!E54-B54</f>
        <v>6.25E-2</v>
      </c>
      <c r="P54" s="79">
        <f t="shared" si="0"/>
        <v>0.5</v>
      </c>
      <c r="Q54" s="119"/>
      <c r="R54" s="119"/>
      <c r="S54" s="118" t="str">
        <f t="shared" si="1"/>
        <v/>
      </c>
      <c r="T54" s="119" t="str">
        <f>'2019 Tad Y2 G'!I54</f>
        <v>Yankees</v>
      </c>
      <c r="U54" s="119" t="str">
        <f>'2019 Tad Y2 G'!G54</f>
        <v>Royals</v>
      </c>
    </row>
  </sheetData>
  <autoFilter ref="A4:U5"/>
  <mergeCells count="1">
    <mergeCell ref="S3:U3"/>
  </mergeCells>
  <dataValidations count="1">
    <dataValidation type="list" allowBlank="1" showInputMessage="1" showErrorMessage="1" sqref="E2">
      <formula1>$W$1:$Y$1</formula1>
    </dataValidation>
  </dataValidation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'2019 Tad Teams'!$F$10:$F$16</xm:f>
          </x14:formula1>
          <xm:sqref>C2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G44"/>
  <sheetViews>
    <sheetView workbookViewId="0">
      <selection activeCell="F3" sqref="F3:F16"/>
    </sheetView>
  </sheetViews>
  <sheetFormatPr defaultRowHeight="15" x14ac:dyDescent="0.25"/>
  <cols>
    <col min="2" max="2" width="16" customWidth="1"/>
    <col min="3" max="3" width="16" style="27" customWidth="1"/>
    <col min="4" max="4" width="19.42578125" bestFit="1" customWidth="1"/>
    <col min="6" max="6" width="15.85546875" customWidth="1"/>
    <col min="7" max="7" width="11.7109375" bestFit="1" customWidth="1"/>
  </cols>
  <sheetData>
    <row r="1" spans="2:7" x14ac:dyDescent="0.25">
      <c r="F1" s="62"/>
      <c r="G1" s="62"/>
    </row>
    <row r="2" spans="2:7" x14ac:dyDescent="0.25">
      <c r="F2" s="62"/>
      <c r="G2" s="62"/>
    </row>
    <row r="3" spans="2:7" x14ac:dyDescent="0.25">
      <c r="B3" s="58" t="s">
        <v>110</v>
      </c>
      <c r="C3" s="77" t="s">
        <v>26</v>
      </c>
      <c r="D3" s="59" t="str">
        <f>CONCATENATE("9U",C3,"2019")</f>
        <v>9URockies2019</v>
      </c>
      <c r="F3" s="119" t="s">
        <v>19</v>
      </c>
      <c r="G3" s="62"/>
    </row>
    <row r="4" spans="2:7" x14ac:dyDescent="0.25">
      <c r="B4" s="58" t="s">
        <v>112</v>
      </c>
      <c r="C4" s="77" t="s">
        <v>22</v>
      </c>
      <c r="D4" s="59" t="str">
        <f t="shared" ref="D4:D8" si="0">CONCATENATE("9U",C4,"2019")</f>
        <v>9UPhillies2019</v>
      </c>
      <c r="F4" s="119" t="s">
        <v>24</v>
      </c>
      <c r="G4" s="62"/>
    </row>
    <row r="5" spans="2:7" s="62" customFormat="1" x14ac:dyDescent="0.25">
      <c r="B5" s="58" t="s">
        <v>113</v>
      </c>
      <c r="C5" s="77" t="s">
        <v>16</v>
      </c>
      <c r="D5" s="59" t="str">
        <f t="shared" si="0"/>
        <v>9UPirates2019</v>
      </c>
      <c r="F5" s="119" t="s">
        <v>17</v>
      </c>
    </row>
    <row r="6" spans="2:7" x14ac:dyDescent="0.25">
      <c r="B6" s="58" t="s">
        <v>114</v>
      </c>
      <c r="C6" s="77" t="s">
        <v>24</v>
      </c>
      <c r="D6" s="59" t="str">
        <f t="shared" si="0"/>
        <v>9UMets2019</v>
      </c>
      <c r="F6" s="119" t="s">
        <v>22</v>
      </c>
      <c r="G6" s="62"/>
    </row>
    <row r="7" spans="2:7" x14ac:dyDescent="0.25">
      <c r="B7" s="58" t="s">
        <v>115</v>
      </c>
      <c r="C7" s="77" t="s">
        <v>19</v>
      </c>
      <c r="D7" s="59" t="str">
        <f t="shared" si="0"/>
        <v>9UGiants2019</v>
      </c>
      <c r="F7" s="119" t="s">
        <v>16</v>
      </c>
      <c r="G7" s="62"/>
    </row>
    <row r="8" spans="2:7" x14ac:dyDescent="0.25">
      <c r="B8" s="58" t="s">
        <v>116</v>
      </c>
      <c r="C8" s="77" t="s">
        <v>17</v>
      </c>
      <c r="D8" s="59" t="str">
        <f t="shared" si="0"/>
        <v>9UNationals2019</v>
      </c>
      <c r="F8" s="119" t="s">
        <v>26</v>
      </c>
      <c r="G8" s="62"/>
    </row>
    <row r="9" spans="2:7" s="14" customFormat="1" x14ac:dyDescent="0.25">
      <c r="B9" s="21"/>
      <c r="C9" s="56"/>
      <c r="D9" s="77"/>
      <c r="F9" s="62"/>
      <c r="G9" s="62"/>
    </row>
    <row r="10" spans="2:7" x14ac:dyDescent="0.25">
      <c r="B10" s="60" t="s">
        <v>111</v>
      </c>
      <c r="C10" s="59" t="s">
        <v>21</v>
      </c>
      <c r="D10" s="59" t="str">
        <f t="shared" ref="D10:D16" si="1">CONCATENATE("9U",C10,"2019")</f>
        <v>9URoyals2019</v>
      </c>
      <c r="F10" s="59" t="s">
        <v>25</v>
      </c>
      <c r="G10" s="62"/>
    </row>
    <row r="11" spans="2:7" x14ac:dyDescent="0.25">
      <c r="B11" s="60" t="s">
        <v>117</v>
      </c>
      <c r="C11" s="59" t="s">
        <v>25</v>
      </c>
      <c r="D11" s="59" t="str">
        <f t="shared" si="1"/>
        <v>9UAngels2019</v>
      </c>
      <c r="F11" s="59" t="s">
        <v>98</v>
      </c>
      <c r="G11" s="62"/>
    </row>
    <row r="12" spans="2:7" x14ac:dyDescent="0.25">
      <c r="B12" s="60" t="s">
        <v>118</v>
      </c>
      <c r="C12" s="59" t="s">
        <v>23</v>
      </c>
      <c r="D12" s="59" t="str">
        <f t="shared" si="1"/>
        <v>9URays2019</v>
      </c>
      <c r="F12" s="59" t="s">
        <v>20</v>
      </c>
      <c r="G12" s="62"/>
    </row>
    <row r="13" spans="2:7" x14ac:dyDescent="0.25">
      <c r="B13" s="60" t="s">
        <v>119</v>
      </c>
      <c r="C13" s="59" t="s">
        <v>99</v>
      </c>
      <c r="D13" s="59" t="str">
        <f t="shared" si="1"/>
        <v>9URedSox2019</v>
      </c>
      <c r="F13" s="59" t="s">
        <v>23</v>
      </c>
      <c r="G13" s="62"/>
    </row>
    <row r="14" spans="2:7" x14ac:dyDescent="0.25">
      <c r="B14" s="60" t="s">
        <v>120</v>
      </c>
      <c r="C14" s="59" t="s">
        <v>98</v>
      </c>
      <c r="D14" s="59" t="str">
        <f t="shared" si="1"/>
        <v>9UBlueJays2019</v>
      </c>
      <c r="F14" s="59" t="s">
        <v>99</v>
      </c>
      <c r="G14" s="62"/>
    </row>
    <row r="15" spans="2:7" x14ac:dyDescent="0.25">
      <c r="B15" s="60" t="s">
        <v>121</v>
      </c>
      <c r="C15" s="59" t="s">
        <v>20</v>
      </c>
      <c r="D15" s="59" t="str">
        <f t="shared" si="1"/>
        <v>9UMariners2019</v>
      </c>
      <c r="F15" s="59" t="s">
        <v>21</v>
      </c>
      <c r="G15" s="62"/>
    </row>
    <row r="16" spans="2:7" x14ac:dyDescent="0.25">
      <c r="B16" s="60" t="s">
        <v>122</v>
      </c>
      <c r="C16" s="59" t="s">
        <v>28</v>
      </c>
      <c r="D16" s="59" t="str">
        <f t="shared" si="1"/>
        <v>9UYankees2019</v>
      </c>
      <c r="F16" s="59" t="s">
        <v>28</v>
      </c>
      <c r="G16" s="62"/>
    </row>
    <row r="17" spans="2:7" x14ac:dyDescent="0.25">
      <c r="F17" s="62"/>
      <c r="G17" s="62"/>
    </row>
    <row r="19" spans="2:7" x14ac:dyDescent="0.25">
      <c r="B19" s="16" t="s">
        <v>12</v>
      </c>
      <c r="C19" s="16"/>
      <c r="D19" s="16" t="s">
        <v>13</v>
      </c>
    </row>
    <row r="20" spans="2:7" x14ac:dyDescent="0.25">
      <c r="B20" s="14" t="s">
        <v>6</v>
      </c>
      <c r="D20" s="62" t="s">
        <v>6</v>
      </c>
    </row>
    <row r="21" spans="2:7" x14ac:dyDescent="0.25">
      <c r="B21" t="s">
        <v>8</v>
      </c>
      <c r="D21" s="62" t="s">
        <v>8</v>
      </c>
      <c r="F21" s="39"/>
    </row>
    <row r="22" spans="2:7" x14ac:dyDescent="0.25">
      <c r="B22" t="s">
        <v>7</v>
      </c>
      <c r="D22" s="62" t="s">
        <v>123</v>
      </c>
      <c r="F22" s="39"/>
    </row>
    <row r="23" spans="2:7" x14ac:dyDescent="0.25">
      <c r="B23" s="14" t="s">
        <v>123</v>
      </c>
      <c r="D23" s="62" t="s">
        <v>124</v>
      </c>
      <c r="F23" s="39"/>
    </row>
    <row r="24" spans="2:7" s="14" customFormat="1" x14ac:dyDescent="0.25">
      <c r="B24" s="62" t="s">
        <v>124</v>
      </c>
      <c r="C24" s="27"/>
      <c r="D24" s="62" t="s">
        <v>125</v>
      </c>
      <c r="F24" s="39"/>
    </row>
    <row r="25" spans="2:7" x14ac:dyDescent="0.25">
      <c r="B25" s="62" t="s">
        <v>125</v>
      </c>
      <c r="D25" s="62" t="s">
        <v>126</v>
      </c>
      <c r="F25" s="39"/>
    </row>
    <row r="26" spans="2:7" x14ac:dyDescent="0.25">
      <c r="B26" s="62" t="s">
        <v>126</v>
      </c>
      <c r="D26" s="62" t="s">
        <v>52</v>
      </c>
    </row>
    <row r="27" spans="2:7" x14ac:dyDescent="0.25">
      <c r="B27" s="14" t="s">
        <v>52</v>
      </c>
      <c r="D27" s="62" t="s">
        <v>9</v>
      </c>
      <c r="F27" s="43"/>
    </row>
    <row r="28" spans="2:7" x14ac:dyDescent="0.25">
      <c r="B28" t="s">
        <v>9</v>
      </c>
      <c r="F28" s="43"/>
    </row>
    <row r="29" spans="2:7" x14ac:dyDescent="0.25">
      <c r="B29" s="14" t="s">
        <v>96</v>
      </c>
      <c r="F29" s="43"/>
    </row>
    <row r="30" spans="2:7" s="62" customFormat="1" x14ac:dyDescent="0.25">
      <c r="B30" t="s">
        <v>127</v>
      </c>
      <c r="F30" s="78"/>
    </row>
    <row r="31" spans="2:7" s="62" customFormat="1" x14ac:dyDescent="0.25">
      <c r="B31" s="62" t="s">
        <v>128</v>
      </c>
      <c r="F31" s="78"/>
    </row>
    <row r="32" spans="2:7" s="62" customFormat="1" x14ac:dyDescent="0.25">
      <c r="F32" s="78"/>
    </row>
    <row r="33" spans="2:6" x14ac:dyDescent="0.25">
      <c r="F33" s="43"/>
    </row>
    <row r="34" spans="2:6" x14ac:dyDescent="0.25">
      <c r="B34" t="s">
        <v>50</v>
      </c>
      <c r="F34" s="43"/>
    </row>
    <row r="35" spans="2:6" x14ac:dyDescent="0.25">
      <c r="B35" s="8">
        <v>0.70833333333333337</v>
      </c>
      <c r="C35" s="8"/>
      <c r="D35" s="8">
        <v>0.72916666666666663</v>
      </c>
      <c r="F35" s="43"/>
    </row>
    <row r="36" spans="2:6" x14ac:dyDescent="0.25">
      <c r="B36" s="8">
        <v>0.72916666666666663</v>
      </c>
      <c r="C36" s="8"/>
      <c r="F36" s="43"/>
    </row>
    <row r="37" spans="2:6" s="14" customFormat="1" x14ac:dyDescent="0.25">
      <c r="B37" s="8">
        <v>0.77083333333333337</v>
      </c>
      <c r="C37" s="8"/>
      <c r="D37" s="8">
        <v>0.70833333333333337</v>
      </c>
      <c r="F37" s="43"/>
    </row>
    <row r="38" spans="2:6" s="14" customFormat="1" x14ac:dyDescent="0.25">
      <c r="B38" s="8"/>
      <c r="C38" s="8"/>
      <c r="D38" s="8">
        <v>0.79166666666666663</v>
      </c>
      <c r="F38" s="43"/>
    </row>
    <row r="39" spans="2:6" s="14" customFormat="1" x14ac:dyDescent="0.25">
      <c r="B39" s="8"/>
      <c r="C39" s="8"/>
    </row>
    <row r="40" spans="2:6" s="14" customFormat="1" x14ac:dyDescent="0.25">
      <c r="B40" s="8"/>
      <c r="C40" s="8"/>
    </row>
    <row r="43" spans="2:6" x14ac:dyDescent="0.25">
      <c r="B43" t="s">
        <v>51</v>
      </c>
    </row>
    <row r="44" spans="2:6" x14ac:dyDescent="0.25">
      <c r="B44" s="10">
        <f>1.5/24</f>
        <v>6.25E-2</v>
      </c>
      <c r="C44" s="10"/>
      <c r="D44" s="10">
        <f>2.5/24</f>
        <v>0.10416666666666667</v>
      </c>
    </row>
  </sheetData>
  <sortState ref="F10:F16">
    <sortCondition ref="F10:F16"/>
  </sortState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AB169"/>
  <sheetViews>
    <sheetView workbookViewId="0">
      <selection sqref="A1:XFD1048576"/>
    </sheetView>
  </sheetViews>
  <sheetFormatPr defaultRowHeight="15" x14ac:dyDescent="0.25"/>
  <cols>
    <col min="1" max="1" width="10.7109375" style="181" bestFit="1" customWidth="1"/>
    <col min="2" max="2" width="10.5703125" style="181" bestFit="1" customWidth="1"/>
    <col min="3" max="3" width="10.7109375" style="181" bestFit="1" customWidth="1"/>
    <col min="4" max="4" width="9.7109375" style="181" bestFit="1" customWidth="1"/>
    <col min="5" max="5" width="16.7109375" style="181" bestFit="1" customWidth="1"/>
    <col min="6" max="6" width="11.140625" style="181" bestFit="1" customWidth="1"/>
    <col min="7" max="7" width="24.5703125" style="181" bestFit="1" customWidth="1"/>
    <col min="8" max="8" width="12.85546875" style="181" bestFit="1" customWidth="1"/>
    <col min="9" max="9" width="15.7109375" style="181" bestFit="1" customWidth="1"/>
    <col min="10" max="10" width="13.85546875" style="181" bestFit="1" customWidth="1"/>
    <col min="11" max="11" width="11.28515625" style="181" bestFit="1" customWidth="1"/>
    <col min="12" max="12" width="4.85546875" style="181" bestFit="1" customWidth="1"/>
    <col min="13" max="13" width="15.28515625" style="181" bestFit="1" customWidth="1"/>
    <col min="14" max="14" width="18.140625" style="181" bestFit="1" customWidth="1"/>
    <col min="15" max="15" width="15.7109375" style="181" bestFit="1" customWidth="1"/>
    <col min="16" max="16" width="9.7109375" style="181" bestFit="1" customWidth="1"/>
    <col min="17" max="17" width="18.140625" style="181" bestFit="1" customWidth="1"/>
    <col min="18" max="18" width="13.28515625" style="181" bestFit="1" customWidth="1"/>
    <col min="19" max="19" width="18" style="181" bestFit="1" customWidth="1"/>
    <col min="20" max="20" width="8.85546875" style="181" bestFit="1" customWidth="1"/>
    <col min="21" max="21" width="9.140625" style="181" bestFit="1" customWidth="1"/>
    <col min="22" max="22" width="17" style="181" bestFit="1" customWidth="1"/>
    <col min="23" max="24" width="11.28515625" style="181" bestFit="1" customWidth="1"/>
    <col min="25" max="25" width="10.28515625" style="181" bestFit="1" customWidth="1"/>
    <col min="26" max="27" width="14.85546875" style="181" bestFit="1" customWidth="1"/>
    <col min="28" max="28" width="17.28515625" style="181" bestFit="1" customWidth="1"/>
    <col min="29" max="16384" width="9.140625" style="181"/>
  </cols>
  <sheetData>
    <row r="1" spans="1:28" x14ac:dyDescent="0.25">
      <c r="A1" s="61" t="s">
        <v>165</v>
      </c>
      <c r="B1" s="61" t="s">
        <v>166</v>
      </c>
      <c r="C1" s="61" t="s">
        <v>167</v>
      </c>
      <c r="D1" s="61" t="s">
        <v>168</v>
      </c>
      <c r="E1" s="61" t="s">
        <v>169</v>
      </c>
      <c r="F1" s="61" t="s">
        <v>170</v>
      </c>
      <c r="G1" s="61" t="s">
        <v>88</v>
      </c>
      <c r="H1" s="61" t="s">
        <v>171</v>
      </c>
      <c r="I1" s="61" t="s">
        <v>172</v>
      </c>
      <c r="J1" s="61" t="s">
        <v>173</v>
      </c>
      <c r="K1" s="61" t="s">
        <v>174</v>
      </c>
      <c r="L1" s="61" t="s">
        <v>175</v>
      </c>
      <c r="M1" s="61" t="s">
        <v>176</v>
      </c>
      <c r="N1" s="61" t="s">
        <v>177</v>
      </c>
      <c r="O1" s="61" t="s">
        <v>178</v>
      </c>
      <c r="P1" s="61" t="s">
        <v>179</v>
      </c>
      <c r="Q1" s="61" t="s">
        <v>180</v>
      </c>
      <c r="R1" s="61" t="s">
        <v>181</v>
      </c>
      <c r="S1" s="61" t="s">
        <v>182</v>
      </c>
      <c r="T1" s="61" t="s">
        <v>183</v>
      </c>
      <c r="U1" s="61" t="s">
        <v>184</v>
      </c>
      <c r="V1" s="61" t="s">
        <v>185</v>
      </c>
      <c r="W1" s="61" t="s">
        <v>186</v>
      </c>
      <c r="X1" s="61" t="s">
        <v>187</v>
      </c>
      <c r="Y1" s="61" t="s">
        <v>188</v>
      </c>
      <c r="Z1" s="61" t="s">
        <v>189</v>
      </c>
      <c r="AA1" s="61" t="s">
        <v>190</v>
      </c>
      <c r="AB1" s="61" t="s">
        <v>191</v>
      </c>
    </row>
    <row r="2" spans="1:28" x14ac:dyDescent="0.25">
      <c r="A2" s="135" t="str">
        <f>TEXT('2019 5U G'!B4,"mm/dd/yyyy")</f>
        <v>04/08/2019</v>
      </c>
      <c r="B2" s="136">
        <f>'2019 5U G'!D4</f>
        <v>0.75</v>
      </c>
      <c r="C2" s="135" t="str">
        <f>A2</f>
        <v>04/08/2019</v>
      </c>
      <c r="D2" s="136">
        <f>'2019 5U G'!E4</f>
        <v>0.79166666666666663</v>
      </c>
      <c r="E2" s="119" t="str">
        <f>'2019 5U G'!K4</f>
        <v>Dbac-Dodg-Yank</v>
      </c>
      <c r="F2" s="119"/>
      <c r="G2" s="119" t="str">
        <f>'2019 5U G'!F4</f>
        <v>Cres. Pk South Mini - East</v>
      </c>
      <c r="H2" s="119"/>
      <c r="I2" s="119"/>
      <c r="J2" s="119"/>
      <c r="K2" s="119"/>
      <c r="L2" s="119"/>
      <c r="M2" s="119" t="str">
        <f>VLOOKUP('2019 5U G'!G4,'2019 5U Teams'!$A$3:$B$11,2,FALSE)</f>
        <v>5UDbacks2019</v>
      </c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</row>
    <row r="3" spans="1:28" x14ac:dyDescent="0.25">
      <c r="A3" s="135" t="str">
        <f>TEXT('2019 5U G'!B5,"mm/dd/yyyy")</f>
        <v>04/08/2019</v>
      </c>
      <c r="B3" s="136">
        <f>'2019 5U G'!D5</f>
        <v>0.75</v>
      </c>
      <c r="C3" s="135" t="str">
        <f t="shared" ref="C3:C66" si="0">A3</f>
        <v>04/08/2019</v>
      </c>
      <c r="D3" s="136">
        <f>'2019 5U G'!E5</f>
        <v>0.79166666666666663</v>
      </c>
      <c r="E3" s="119" t="str">
        <f>'2019 5U G'!K5</f>
        <v>Dbac-Dodg-Yank</v>
      </c>
      <c r="F3" s="119"/>
      <c r="G3" s="119" t="str">
        <f>'2019 5U G'!F5</f>
        <v>Cres. Pk South Mini - East</v>
      </c>
      <c r="H3" s="119"/>
      <c r="I3" s="119"/>
      <c r="J3" s="119"/>
      <c r="K3" s="119"/>
      <c r="L3" s="119"/>
      <c r="M3" s="119" t="str">
        <f>VLOOKUP('2019 5U G'!G5,'2019 5U Teams'!$A$3:$B$11,2,FALSE)</f>
        <v>5UDodgers2019</v>
      </c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</row>
    <row r="4" spans="1:28" x14ac:dyDescent="0.25">
      <c r="A4" s="135" t="str">
        <f>TEXT('2019 5U G'!B6,"mm/dd/yyyy")</f>
        <v>04/08/2019</v>
      </c>
      <c r="B4" s="136">
        <f>'2019 5U G'!D6</f>
        <v>0.75</v>
      </c>
      <c r="C4" s="135" t="str">
        <f t="shared" si="0"/>
        <v>04/08/2019</v>
      </c>
      <c r="D4" s="136">
        <f>'2019 5U G'!E6</f>
        <v>0.79166666666666663</v>
      </c>
      <c r="E4" s="119" t="str">
        <f>'2019 5U G'!K6</f>
        <v>Dbac-Dodg-Yank</v>
      </c>
      <c r="F4" s="119"/>
      <c r="G4" s="119" t="str">
        <f>'2019 5U G'!F6</f>
        <v>Cres. Pk South Mini - East</v>
      </c>
      <c r="H4" s="119"/>
      <c r="I4" s="119"/>
      <c r="J4" s="119"/>
      <c r="K4" s="119"/>
      <c r="L4" s="119"/>
      <c r="M4" s="119" t="str">
        <f>VLOOKUP('2019 5U G'!G6,'2019 5U Teams'!$A$3:$B$11,2,FALSE)</f>
        <v>5UYankees2019</v>
      </c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</row>
    <row r="5" spans="1:28" x14ac:dyDescent="0.25">
      <c r="A5" s="135" t="str">
        <f>TEXT('2019 5U G'!B7,"mm/dd/yyyy")</f>
        <v>04/10/2019</v>
      </c>
      <c r="B5" s="136">
        <f>'2019 5U G'!D7</f>
        <v>0.70833333333333337</v>
      </c>
      <c r="C5" s="135" t="str">
        <f t="shared" si="0"/>
        <v>04/10/2019</v>
      </c>
      <c r="D5" s="136">
        <f>'2019 5U G'!E7</f>
        <v>0.75</v>
      </c>
      <c r="E5" s="119" t="str">
        <f>'2019 5U G'!K7</f>
        <v>Pira-Mari-Tige</v>
      </c>
      <c r="F5" s="119"/>
      <c r="G5" s="119" t="str">
        <f>'2019 5U G'!F7</f>
        <v>Cres. Pk South Mini - East</v>
      </c>
      <c r="H5" s="119"/>
      <c r="I5" s="119"/>
      <c r="J5" s="119"/>
      <c r="K5" s="119"/>
      <c r="L5" s="119"/>
      <c r="M5" s="119" t="str">
        <f>VLOOKUP('2019 5U G'!G7,'2019 5U Teams'!$A$3:$B$11,2,FALSE)</f>
        <v>5UPirates2019</v>
      </c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</row>
    <row r="6" spans="1:28" x14ac:dyDescent="0.25">
      <c r="A6" s="135" t="str">
        <f>TEXT('2019 5U G'!B8,"mm/dd/yyyy")</f>
        <v>04/10/2019</v>
      </c>
      <c r="B6" s="136">
        <f>'2019 5U G'!D8</f>
        <v>0.70833333333333337</v>
      </c>
      <c r="C6" s="135" t="str">
        <f t="shared" si="0"/>
        <v>04/10/2019</v>
      </c>
      <c r="D6" s="136">
        <f>'2019 5U G'!E8</f>
        <v>0.75</v>
      </c>
      <c r="E6" s="119" t="str">
        <f>'2019 5U G'!K8</f>
        <v>Pira-Mari-Tige</v>
      </c>
      <c r="F6" s="119"/>
      <c r="G6" s="119" t="str">
        <f>'2019 5U G'!F8</f>
        <v>Cres. Pk South Mini - East</v>
      </c>
      <c r="H6" s="119"/>
      <c r="I6" s="119"/>
      <c r="J6" s="119"/>
      <c r="K6" s="119"/>
      <c r="L6" s="119"/>
      <c r="M6" s="119" t="str">
        <f>VLOOKUP('2019 5U G'!G8,'2019 5U Teams'!$A$3:$B$11,2,FALSE)</f>
        <v>5UMariners2019</v>
      </c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</row>
    <row r="7" spans="1:28" x14ac:dyDescent="0.25">
      <c r="A7" s="135" t="str">
        <f>TEXT('2019 5U G'!B9,"mm/dd/yyyy")</f>
        <v>04/10/2019</v>
      </c>
      <c r="B7" s="136">
        <f>'2019 5U G'!D9</f>
        <v>0.70833333333333337</v>
      </c>
      <c r="C7" s="135" t="str">
        <f t="shared" si="0"/>
        <v>04/10/2019</v>
      </c>
      <c r="D7" s="136">
        <f>'2019 5U G'!E9</f>
        <v>0.75</v>
      </c>
      <c r="E7" s="119" t="str">
        <f>'2019 5U G'!K9</f>
        <v>Pira-Mari-Tige</v>
      </c>
      <c r="F7" s="119"/>
      <c r="G7" s="119" t="str">
        <f>'2019 5U G'!F9</f>
        <v>Cres. Pk South Mini - East</v>
      </c>
      <c r="H7" s="119"/>
      <c r="I7" s="119"/>
      <c r="J7" s="119"/>
      <c r="K7" s="119"/>
      <c r="L7" s="119"/>
      <c r="M7" s="119" t="str">
        <f>VLOOKUP('2019 5U G'!G9,'2019 5U Teams'!$A$3:$B$11,2,FALSE)</f>
        <v>5UTigers2019</v>
      </c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</row>
    <row r="8" spans="1:28" x14ac:dyDescent="0.25">
      <c r="A8" s="135" t="str">
        <f>TEXT('2019 5U G'!B10,"mm/dd/yyyy")</f>
        <v>04/10/2019</v>
      </c>
      <c r="B8" s="136">
        <f>'2019 5U G'!D10</f>
        <v>0.75</v>
      </c>
      <c r="C8" s="135" t="str">
        <f t="shared" si="0"/>
        <v>04/10/2019</v>
      </c>
      <c r="D8" s="136">
        <f>'2019 5U G'!E10</f>
        <v>0.79166666666666663</v>
      </c>
      <c r="E8" s="119" t="str">
        <f>'2019 5U G'!K10</f>
        <v>Blue-Rock-Roya</v>
      </c>
      <c r="F8" s="119"/>
      <c r="G8" s="119" t="str">
        <f>'2019 5U G'!F10</f>
        <v>Cres. Pk South Mini - East</v>
      </c>
      <c r="H8" s="119"/>
      <c r="I8" s="119"/>
      <c r="J8" s="119"/>
      <c r="K8" s="119"/>
      <c r="L8" s="119"/>
      <c r="M8" s="119" t="str">
        <f>VLOOKUP('2019 5U G'!G10,'2019 5U Teams'!$A$3:$B$11,2,FALSE)</f>
        <v>5UBlueJays2019</v>
      </c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</row>
    <row r="9" spans="1:28" x14ac:dyDescent="0.25">
      <c r="A9" s="135" t="str">
        <f>TEXT('2019 5U G'!B11,"mm/dd/yyyy")</f>
        <v>04/10/2019</v>
      </c>
      <c r="B9" s="136">
        <f>'2019 5U G'!D11</f>
        <v>0.75</v>
      </c>
      <c r="C9" s="135" t="str">
        <f t="shared" si="0"/>
        <v>04/10/2019</v>
      </c>
      <c r="D9" s="136">
        <f>'2019 5U G'!E11</f>
        <v>0.79166666666666663</v>
      </c>
      <c r="E9" s="119" t="str">
        <f>'2019 5U G'!K11</f>
        <v>Blue-Rock-Roya</v>
      </c>
      <c r="F9" s="119"/>
      <c r="G9" s="119" t="str">
        <f>'2019 5U G'!F11</f>
        <v>Cres. Pk South Mini - East</v>
      </c>
      <c r="H9" s="119"/>
      <c r="I9" s="119"/>
      <c r="J9" s="119"/>
      <c r="K9" s="119"/>
      <c r="L9" s="119"/>
      <c r="M9" s="119" t="str">
        <f>VLOOKUP('2019 5U G'!G11,'2019 5U Teams'!$A$3:$B$11,2,FALSE)</f>
        <v>5URockies2019</v>
      </c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</row>
    <row r="10" spans="1:28" x14ac:dyDescent="0.25">
      <c r="A10" s="135" t="str">
        <f>TEXT('2019 5U G'!B12,"mm/dd/yyyy")</f>
        <v>04/10/2019</v>
      </c>
      <c r="B10" s="136">
        <f>'2019 5U G'!D12</f>
        <v>0.75</v>
      </c>
      <c r="C10" s="135" t="str">
        <f t="shared" si="0"/>
        <v>04/10/2019</v>
      </c>
      <c r="D10" s="136">
        <f>'2019 5U G'!E12</f>
        <v>0.79166666666666663</v>
      </c>
      <c r="E10" s="119" t="str">
        <f>'2019 5U G'!K12</f>
        <v>Blue-Rock-Roya</v>
      </c>
      <c r="F10" s="119"/>
      <c r="G10" s="119" t="str">
        <f>'2019 5U G'!F12</f>
        <v>Cres. Pk South Mini - East</v>
      </c>
      <c r="H10" s="119"/>
      <c r="I10" s="119"/>
      <c r="J10" s="119"/>
      <c r="K10" s="119"/>
      <c r="L10" s="119"/>
      <c r="M10" s="119" t="str">
        <f>VLOOKUP('2019 5U G'!G12,'2019 5U Teams'!$A$3:$B$11,2,FALSE)</f>
        <v>5URoyals2019</v>
      </c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</row>
    <row r="11" spans="1:28" x14ac:dyDescent="0.25">
      <c r="A11" s="135" t="str">
        <f>TEXT('2019 5U G'!B13,"mm/dd/yyyy")</f>
        <v>04/14/2019</v>
      </c>
      <c r="B11" s="136">
        <f>'2019 5U G'!D13</f>
        <v>0.39583333333333331</v>
      </c>
      <c r="C11" s="135" t="str">
        <f t="shared" si="0"/>
        <v>04/14/2019</v>
      </c>
      <c r="D11" s="136">
        <f>'2019 5U G'!E13</f>
        <v>0.4375</v>
      </c>
      <c r="E11" s="119" t="str">
        <f>'2019 5U G'!K13</f>
        <v>Dbac-Mari-Roya</v>
      </c>
      <c r="F11" s="119"/>
      <c r="G11" s="119" t="str">
        <f>'2019 5U G'!F13</f>
        <v>Cres. Pk South Mini - East</v>
      </c>
      <c r="H11" s="119"/>
      <c r="I11" s="119"/>
      <c r="J11" s="119"/>
      <c r="K11" s="119"/>
      <c r="L11" s="119"/>
      <c r="M11" s="119" t="str">
        <f>VLOOKUP('2019 5U G'!G13,'2019 5U Teams'!$A$3:$B$11,2,FALSE)</f>
        <v>5UDbacks2019</v>
      </c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</row>
    <row r="12" spans="1:28" x14ac:dyDescent="0.25">
      <c r="A12" s="135" t="str">
        <f>TEXT('2019 5U G'!B14,"mm/dd/yyyy")</f>
        <v>04/14/2019</v>
      </c>
      <c r="B12" s="136">
        <f>'2019 5U G'!D14</f>
        <v>0.39583333333333331</v>
      </c>
      <c r="C12" s="135" t="str">
        <f t="shared" si="0"/>
        <v>04/14/2019</v>
      </c>
      <c r="D12" s="136">
        <f>'2019 5U G'!E14</f>
        <v>0.4375</v>
      </c>
      <c r="E12" s="119" t="str">
        <f>'2019 5U G'!K14</f>
        <v>Dbac-Mari-Roya</v>
      </c>
      <c r="F12" s="119"/>
      <c r="G12" s="119" t="str">
        <f>'2019 5U G'!F14</f>
        <v>Cres. Pk South Mini - East</v>
      </c>
      <c r="H12" s="119"/>
      <c r="I12" s="119"/>
      <c r="J12" s="119"/>
      <c r="K12" s="119"/>
      <c r="L12" s="119"/>
      <c r="M12" s="119" t="str">
        <f>VLOOKUP('2019 5U G'!G14,'2019 5U Teams'!$A$3:$B$11,2,FALSE)</f>
        <v>5UMariners2019</v>
      </c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</row>
    <row r="13" spans="1:28" x14ac:dyDescent="0.25">
      <c r="A13" s="135" t="str">
        <f>TEXT('2019 5U G'!B15,"mm/dd/yyyy")</f>
        <v>04/14/2019</v>
      </c>
      <c r="B13" s="136">
        <f>'2019 5U G'!D15</f>
        <v>0.39583333333333331</v>
      </c>
      <c r="C13" s="135" t="str">
        <f t="shared" si="0"/>
        <v>04/14/2019</v>
      </c>
      <c r="D13" s="136">
        <f>'2019 5U G'!E15</f>
        <v>0.4375</v>
      </c>
      <c r="E13" s="119" t="str">
        <f>'2019 5U G'!K15</f>
        <v>Dbac-Mari-Roya</v>
      </c>
      <c r="F13" s="119"/>
      <c r="G13" s="119" t="str">
        <f>'2019 5U G'!F15</f>
        <v>Cres. Pk South Mini - East</v>
      </c>
      <c r="H13" s="119"/>
      <c r="I13" s="119"/>
      <c r="J13" s="119"/>
      <c r="K13" s="119"/>
      <c r="L13" s="119"/>
      <c r="M13" s="119" t="str">
        <f>VLOOKUP('2019 5U G'!G15,'2019 5U Teams'!$A$3:$B$11,2,FALSE)</f>
        <v>5URoyals2019</v>
      </c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</row>
    <row r="14" spans="1:28" x14ac:dyDescent="0.25">
      <c r="A14" s="135" t="str">
        <f>TEXT('2019 5U G'!B16,"mm/dd/yyyy")</f>
        <v>04/14/2019</v>
      </c>
      <c r="B14" s="136">
        <f>'2019 5U G'!D16</f>
        <v>0.4375</v>
      </c>
      <c r="C14" s="135" t="str">
        <f t="shared" si="0"/>
        <v>04/14/2019</v>
      </c>
      <c r="D14" s="136">
        <f>'2019 5U G'!E16</f>
        <v>0.47916666666666669</v>
      </c>
      <c r="E14" s="119" t="str">
        <f>'2019 5U G'!K16</f>
        <v>Dodg-Tige-Blue</v>
      </c>
      <c r="F14" s="119"/>
      <c r="G14" s="119" t="str">
        <f>'2019 5U G'!F16</f>
        <v>Cres. Pk South Mini - East</v>
      </c>
      <c r="H14" s="119"/>
      <c r="I14" s="119"/>
      <c r="J14" s="119"/>
      <c r="K14" s="119"/>
      <c r="L14" s="119"/>
      <c r="M14" s="119" t="str">
        <f>VLOOKUP('2019 5U G'!G16,'2019 5U Teams'!$A$3:$B$11,2,FALSE)</f>
        <v>5UDodgers2019</v>
      </c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</row>
    <row r="15" spans="1:28" x14ac:dyDescent="0.25">
      <c r="A15" s="135" t="str">
        <f>TEXT('2019 5U G'!B17,"mm/dd/yyyy")</f>
        <v>04/14/2019</v>
      </c>
      <c r="B15" s="136">
        <f>'2019 5U G'!D17</f>
        <v>0.4375</v>
      </c>
      <c r="C15" s="135" t="str">
        <f t="shared" si="0"/>
        <v>04/14/2019</v>
      </c>
      <c r="D15" s="136">
        <f>'2019 5U G'!E17</f>
        <v>0.47916666666666669</v>
      </c>
      <c r="E15" s="119" t="str">
        <f>'2019 5U G'!K17</f>
        <v>Dodg-Tige-Blue</v>
      </c>
      <c r="F15" s="119"/>
      <c r="G15" s="119" t="str">
        <f>'2019 5U G'!F17</f>
        <v>Cres. Pk South Mini - East</v>
      </c>
      <c r="H15" s="119"/>
      <c r="I15" s="119"/>
      <c r="J15" s="119"/>
      <c r="K15" s="119"/>
      <c r="L15" s="119"/>
      <c r="M15" s="119" t="str">
        <f>VLOOKUP('2019 5U G'!G17,'2019 5U Teams'!$A$3:$B$11,2,FALSE)</f>
        <v>5UTigers2019</v>
      </c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</row>
    <row r="16" spans="1:28" x14ac:dyDescent="0.25">
      <c r="A16" s="135" t="str">
        <f>TEXT('2019 5U G'!B18,"mm/dd/yyyy")</f>
        <v>04/14/2019</v>
      </c>
      <c r="B16" s="136">
        <f>'2019 5U G'!D18</f>
        <v>0.4375</v>
      </c>
      <c r="C16" s="135" t="str">
        <f t="shared" si="0"/>
        <v>04/14/2019</v>
      </c>
      <c r="D16" s="136">
        <f>'2019 5U G'!E18</f>
        <v>0.47916666666666669</v>
      </c>
      <c r="E16" s="119" t="str">
        <f>'2019 5U G'!K18</f>
        <v>Dodg-Tige-Blue</v>
      </c>
      <c r="F16" s="119"/>
      <c r="G16" s="119" t="str">
        <f>'2019 5U G'!F18</f>
        <v>Cres. Pk South Mini - East</v>
      </c>
      <c r="H16" s="119"/>
      <c r="I16" s="119"/>
      <c r="J16" s="119"/>
      <c r="K16" s="119"/>
      <c r="L16" s="119"/>
      <c r="M16" s="119" t="str">
        <f>VLOOKUP('2019 5U G'!G18,'2019 5U Teams'!$A$3:$B$11,2,FALSE)</f>
        <v>5UBlueJays2019</v>
      </c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</row>
    <row r="17" spans="1:28" x14ac:dyDescent="0.25">
      <c r="A17" s="135" t="str">
        <f>TEXT('2019 5U G'!B19,"mm/dd/yyyy")</f>
        <v>04/14/2019</v>
      </c>
      <c r="B17" s="136">
        <f>'2019 5U G'!D19</f>
        <v>0.4375</v>
      </c>
      <c r="C17" s="135" t="str">
        <f t="shared" si="0"/>
        <v>04/14/2019</v>
      </c>
      <c r="D17" s="136">
        <f>'2019 5U G'!E19</f>
        <v>0.47916666666666669</v>
      </c>
      <c r="E17" s="119" t="str">
        <f>'2019 5U G'!K19</f>
        <v>Yank-Pira-Rock</v>
      </c>
      <c r="F17" s="119"/>
      <c r="G17" s="119" t="str">
        <f>'2019 5U G'!F19</f>
        <v>Cres. Pk South Mini - West</v>
      </c>
      <c r="H17" s="119"/>
      <c r="I17" s="119"/>
      <c r="J17" s="119"/>
      <c r="K17" s="119"/>
      <c r="L17" s="119"/>
      <c r="M17" s="119" t="str">
        <f>VLOOKUP('2019 5U G'!G19,'2019 5U Teams'!$A$3:$B$11,2,FALSE)</f>
        <v>5UYankees2019</v>
      </c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</row>
    <row r="18" spans="1:28" x14ac:dyDescent="0.25">
      <c r="A18" s="135" t="str">
        <f>TEXT('2019 5U G'!B20,"mm/dd/yyyy")</f>
        <v>04/14/2019</v>
      </c>
      <c r="B18" s="136">
        <f>'2019 5U G'!D20</f>
        <v>0.4375</v>
      </c>
      <c r="C18" s="135" t="str">
        <f t="shared" si="0"/>
        <v>04/14/2019</v>
      </c>
      <c r="D18" s="136">
        <f>'2019 5U G'!E20</f>
        <v>0.47916666666666669</v>
      </c>
      <c r="E18" s="119" t="str">
        <f>'2019 5U G'!K20</f>
        <v>Yank-Pira-Rock</v>
      </c>
      <c r="F18" s="119"/>
      <c r="G18" s="119" t="str">
        <f>'2019 5U G'!F20</f>
        <v>Cres. Pk South Mini - West</v>
      </c>
      <c r="H18" s="119"/>
      <c r="I18" s="119"/>
      <c r="J18" s="119"/>
      <c r="K18" s="119"/>
      <c r="L18" s="119"/>
      <c r="M18" s="119" t="str">
        <f>VLOOKUP('2019 5U G'!G20,'2019 5U Teams'!$A$3:$B$11,2,FALSE)</f>
        <v>5UPirates2019</v>
      </c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</row>
    <row r="19" spans="1:28" x14ac:dyDescent="0.25">
      <c r="A19" s="135" t="str">
        <f>TEXT('2019 5U G'!B21,"mm/dd/yyyy")</f>
        <v>04/14/2019</v>
      </c>
      <c r="B19" s="136">
        <f>'2019 5U G'!D21</f>
        <v>0.4375</v>
      </c>
      <c r="C19" s="135" t="str">
        <f t="shared" si="0"/>
        <v>04/14/2019</v>
      </c>
      <c r="D19" s="136">
        <f>'2019 5U G'!E21</f>
        <v>0.47916666666666669</v>
      </c>
      <c r="E19" s="119" t="str">
        <f>'2019 5U G'!K21</f>
        <v>Yank-Pira-Rock</v>
      </c>
      <c r="F19" s="119"/>
      <c r="G19" s="119" t="str">
        <f>'2019 5U G'!F21</f>
        <v>Cres. Pk South Mini - West</v>
      </c>
      <c r="H19" s="119"/>
      <c r="I19" s="119"/>
      <c r="J19" s="119"/>
      <c r="K19" s="119"/>
      <c r="L19" s="119"/>
      <c r="M19" s="119" t="str">
        <f>VLOOKUP('2019 5U G'!G21,'2019 5U Teams'!$A$3:$B$11,2,FALSE)</f>
        <v>5URockies2019</v>
      </c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</row>
    <row r="20" spans="1:28" x14ac:dyDescent="0.25">
      <c r="A20" s="135" t="str">
        <f>TEXT('2019 5U G'!B22,"mm/dd/yyyy")</f>
        <v>04/15/2019</v>
      </c>
      <c r="B20" s="136">
        <f>'2019 5U G'!D22</f>
        <v>0.75</v>
      </c>
      <c r="C20" s="135" t="str">
        <f t="shared" si="0"/>
        <v>04/15/2019</v>
      </c>
      <c r="D20" s="136">
        <f>'2019 5U G'!E22</f>
        <v>0.79166666666666663</v>
      </c>
      <c r="E20" s="119" t="str">
        <f>'2019 5U G'!K22</f>
        <v>Dbac-Dodg-Yank</v>
      </c>
      <c r="F20" s="119"/>
      <c r="G20" s="119" t="str">
        <f>'2019 5U G'!F22</f>
        <v>Cres. Pk South Mini - East</v>
      </c>
      <c r="H20" s="119"/>
      <c r="I20" s="119"/>
      <c r="J20" s="119"/>
      <c r="K20" s="119"/>
      <c r="L20" s="119"/>
      <c r="M20" s="119" t="str">
        <f>VLOOKUP('2019 5U G'!G22,'2019 5U Teams'!$A$3:$B$11,2,FALSE)</f>
        <v>5UDbacks2019</v>
      </c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</row>
    <row r="21" spans="1:28" x14ac:dyDescent="0.25">
      <c r="A21" s="135" t="str">
        <f>TEXT('2019 5U G'!B23,"mm/dd/yyyy")</f>
        <v>04/15/2019</v>
      </c>
      <c r="B21" s="136">
        <f>'2019 5U G'!D23</f>
        <v>0.75</v>
      </c>
      <c r="C21" s="135" t="str">
        <f t="shared" si="0"/>
        <v>04/15/2019</v>
      </c>
      <c r="D21" s="136">
        <f>'2019 5U G'!E23</f>
        <v>0.79166666666666663</v>
      </c>
      <c r="E21" s="119" t="str">
        <f>'2019 5U G'!K23</f>
        <v>Dbac-Dodg-Yank</v>
      </c>
      <c r="F21" s="119"/>
      <c r="G21" s="119" t="str">
        <f>'2019 5U G'!F23</f>
        <v>Cres. Pk South Mini - East</v>
      </c>
      <c r="H21" s="119"/>
      <c r="I21" s="119"/>
      <c r="J21" s="119"/>
      <c r="K21" s="119"/>
      <c r="L21" s="119"/>
      <c r="M21" s="119" t="str">
        <f>VLOOKUP('2019 5U G'!G23,'2019 5U Teams'!$A$3:$B$11,2,FALSE)</f>
        <v>5UDodgers2019</v>
      </c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</row>
    <row r="22" spans="1:28" x14ac:dyDescent="0.25">
      <c r="A22" s="135" t="str">
        <f>TEXT('2019 5U G'!B24,"mm/dd/yyyy")</f>
        <v>04/15/2019</v>
      </c>
      <c r="B22" s="136">
        <f>'2019 5U G'!D24</f>
        <v>0.75</v>
      </c>
      <c r="C22" s="135" t="str">
        <f t="shared" si="0"/>
        <v>04/15/2019</v>
      </c>
      <c r="D22" s="136">
        <f>'2019 5U G'!E24</f>
        <v>0.79166666666666663</v>
      </c>
      <c r="E22" s="119" t="str">
        <f>'2019 5U G'!K24</f>
        <v>Dbac-Dodg-Yank</v>
      </c>
      <c r="F22" s="119"/>
      <c r="G22" s="119" t="str">
        <f>'2019 5U G'!F24</f>
        <v>Cres. Pk South Mini - East</v>
      </c>
      <c r="H22" s="119"/>
      <c r="I22" s="119"/>
      <c r="J22" s="119"/>
      <c r="K22" s="119"/>
      <c r="L22" s="119"/>
      <c r="M22" s="119" t="str">
        <f>VLOOKUP('2019 5U G'!G24,'2019 5U Teams'!$A$3:$B$11,2,FALSE)</f>
        <v>5UYankees2019</v>
      </c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</row>
    <row r="23" spans="1:28" x14ac:dyDescent="0.25">
      <c r="A23" s="135" t="str">
        <f>TEXT('2019 5U G'!B25,"mm/dd/yyyy")</f>
        <v>04/17/2019</v>
      </c>
      <c r="B23" s="136">
        <f>'2019 5U G'!D25</f>
        <v>0.70833333333333337</v>
      </c>
      <c r="C23" s="135" t="str">
        <f t="shared" si="0"/>
        <v>04/17/2019</v>
      </c>
      <c r="D23" s="136">
        <f>'2019 5U G'!E25</f>
        <v>0.75</v>
      </c>
      <c r="E23" s="119" t="str">
        <f>'2019 5U G'!K25</f>
        <v>Pira-Mari-Tige</v>
      </c>
      <c r="F23" s="119"/>
      <c r="G23" s="119" t="str">
        <f>'2019 5U G'!F25</f>
        <v>Cres. Pk South Mini - East</v>
      </c>
      <c r="H23" s="119"/>
      <c r="I23" s="119"/>
      <c r="J23" s="119"/>
      <c r="K23" s="119"/>
      <c r="L23" s="119"/>
      <c r="M23" s="119" t="str">
        <f>VLOOKUP('2019 5U G'!G25,'2019 5U Teams'!$A$3:$B$11,2,FALSE)</f>
        <v>5UPirates2019</v>
      </c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</row>
    <row r="24" spans="1:28" x14ac:dyDescent="0.25">
      <c r="A24" s="135" t="str">
        <f>TEXT('2019 5U G'!B26,"mm/dd/yyyy")</f>
        <v>04/17/2019</v>
      </c>
      <c r="B24" s="136">
        <f>'2019 5U G'!D26</f>
        <v>0.70833333333333337</v>
      </c>
      <c r="C24" s="135" t="str">
        <f t="shared" si="0"/>
        <v>04/17/2019</v>
      </c>
      <c r="D24" s="136">
        <f>'2019 5U G'!E26</f>
        <v>0.75</v>
      </c>
      <c r="E24" s="119" t="str">
        <f>'2019 5U G'!K26</f>
        <v>Pira-Mari-Tige</v>
      </c>
      <c r="F24" s="119"/>
      <c r="G24" s="119" t="str">
        <f>'2019 5U G'!F26</f>
        <v>Cres. Pk South Mini - East</v>
      </c>
      <c r="H24" s="119"/>
      <c r="I24" s="119"/>
      <c r="J24" s="119"/>
      <c r="K24" s="119"/>
      <c r="L24" s="119"/>
      <c r="M24" s="119" t="str">
        <f>VLOOKUP('2019 5U G'!G26,'2019 5U Teams'!$A$3:$B$11,2,FALSE)</f>
        <v>5UMariners2019</v>
      </c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</row>
    <row r="25" spans="1:28" x14ac:dyDescent="0.25">
      <c r="A25" s="135" t="str">
        <f>TEXT('2019 5U G'!B27,"mm/dd/yyyy")</f>
        <v>04/17/2019</v>
      </c>
      <c r="B25" s="136">
        <f>'2019 5U G'!D27</f>
        <v>0.70833333333333337</v>
      </c>
      <c r="C25" s="135" t="str">
        <f t="shared" si="0"/>
        <v>04/17/2019</v>
      </c>
      <c r="D25" s="136">
        <f>'2019 5U G'!E27</f>
        <v>0.75</v>
      </c>
      <c r="E25" s="119" t="str">
        <f>'2019 5U G'!K27</f>
        <v>Pira-Mari-Tige</v>
      </c>
      <c r="F25" s="119"/>
      <c r="G25" s="119" t="str">
        <f>'2019 5U G'!F27</f>
        <v>Cres. Pk South Mini - East</v>
      </c>
      <c r="H25" s="119"/>
      <c r="I25" s="119"/>
      <c r="J25" s="119"/>
      <c r="K25" s="119"/>
      <c r="L25" s="119"/>
      <c r="M25" s="119" t="str">
        <f>VLOOKUP('2019 5U G'!G27,'2019 5U Teams'!$A$3:$B$11,2,FALSE)</f>
        <v>5UTigers2019</v>
      </c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</row>
    <row r="26" spans="1:28" x14ac:dyDescent="0.25">
      <c r="A26" s="135" t="str">
        <f>TEXT('2019 5U G'!B28,"mm/dd/yyyy")</f>
        <v>04/17/2019</v>
      </c>
      <c r="B26" s="136">
        <f>'2019 5U G'!D28</f>
        <v>0.75</v>
      </c>
      <c r="C26" s="135" t="str">
        <f t="shared" si="0"/>
        <v>04/17/2019</v>
      </c>
      <c r="D26" s="136">
        <f>'2019 5U G'!E28</f>
        <v>0.79166666666666663</v>
      </c>
      <c r="E26" s="119" t="str">
        <f>'2019 5U G'!K28</f>
        <v>Blue-Rock-Roya</v>
      </c>
      <c r="F26" s="119"/>
      <c r="G26" s="119" t="str">
        <f>'2019 5U G'!F28</f>
        <v>Cres. Pk South Mini - East</v>
      </c>
      <c r="H26" s="119"/>
      <c r="I26" s="119"/>
      <c r="J26" s="119"/>
      <c r="K26" s="119"/>
      <c r="L26" s="119"/>
      <c r="M26" s="119" t="str">
        <f>VLOOKUP('2019 5U G'!G28,'2019 5U Teams'!$A$3:$B$11,2,FALSE)</f>
        <v>5UBlueJays2019</v>
      </c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</row>
    <row r="27" spans="1:28" x14ac:dyDescent="0.25">
      <c r="A27" s="135" t="str">
        <f>TEXT('2019 5U G'!B29,"mm/dd/yyyy")</f>
        <v>04/17/2019</v>
      </c>
      <c r="B27" s="136">
        <f>'2019 5U G'!D29</f>
        <v>0.75</v>
      </c>
      <c r="C27" s="135" t="str">
        <f t="shared" si="0"/>
        <v>04/17/2019</v>
      </c>
      <c r="D27" s="136">
        <f>'2019 5U G'!E29</f>
        <v>0.79166666666666663</v>
      </c>
      <c r="E27" s="119" t="str">
        <f>'2019 5U G'!K29</f>
        <v>Blue-Rock-Roya</v>
      </c>
      <c r="F27" s="119"/>
      <c r="G27" s="119" t="str">
        <f>'2019 5U G'!F29</f>
        <v>Cres. Pk South Mini - East</v>
      </c>
      <c r="H27" s="119"/>
      <c r="I27" s="119"/>
      <c r="J27" s="119"/>
      <c r="K27" s="119"/>
      <c r="L27" s="119"/>
      <c r="M27" s="119" t="str">
        <f>VLOOKUP('2019 5U G'!G29,'2019 5U Teams'!$A$3:$B$11,2,FALSE)</f>
        <v>5URockies2019</v>
      </c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</row>
    <row r="28" spans="1:28" x14ac:dyDescent="0.25">
      <c r="A28" s="135" t="str">
        <f>TEXT('2019 5U G'!B30,"mm/dd/yyyy")</f>
        <v>04/17/2019</v>
      </c>
      <c r="B28" s="136">
        <f>'2019 5U G'!D30</f>
        <v>0.75</v>
      </c>
      <c r="C28" s="135" t="str">
        <f t="shared" si="0"/>
        <v>04/17/2019</v>
      </c>
      <c r="D28" s="136">
        <f>'2019 5U G'!E30</f>
        <v>0.79166666666666663</v>
      </c>
      <c r="E28" s="119" t="str">
        <f>'2019 5U G'!K30</f>
        <v>Blue-Rock-Roya</v>
      </c>
      <c r="F28" s="119"/>
      <c r="G28" s="119" t="str">
        <f>'2019 5U G'!F30</f>
        <v>Cres. Pk South Mini - East</v>
      </c>
      <c r="H28" s="119"/>
      <c r="I28" s="119"/>
      <c r="J28" s="119"/>
      <c r="K28" s="119"/>
      <c r="L28" s="119"/>
      <c r="M28" s="119" t="str">
        <f>VLOOKUP('2019 5U G'!G30,'2019 5U Teams'!$A$3:$B$11,2,FALSE)</f>
        <v>5URoyals2019</v>
      </c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</row>
    <row r="29" spans="1:28" x14ac:dyDescent="0.25">
      <c r="A29" s="135" t="str">
        <f>TEXT('2019 5U G'!B31,"mm/dd/yyyy")</f>
        <v>04/24/2019</v>
      </c>
      <c r="B29" s="136">
        <f>'2019 5U G'!D31</f>
        <v>0.70833333333333337</v>
      </c>
      <c r="C29" s="135" t="str">
        <f t="shared" si="0"/>
        <v>04/24/2019</v>
      </c>
      <c r="D29" s="136">
        <f>'2019 5U G'!E31</f>
        <v>0.75</v>
      </c>
      <c r="E29" s="119" t="str">
        <f>'2019 5U G'!K31</f>
        <v>Pira-Mari-Tige</v>
      </c>
      <c r="F29" s="119"/>
      <c r="G29" s="119" t="str">
        <f>'2019 5U G'!F31</f>
        <v>Cres. Pk South Mini - East</v>
      </c>
      <c r="H29" s="119"/>
      <c r="I29" s="119"/>
      <c r="J29" s="119"/>
      <c r="K29" s="119"/>
      <c r="L29" s="119"/>
      <c r="M29" s="119" t="str">
        <f>VLOOKUP('2019 5U G'!G31,'2019 5U Teams'!$A$3:$B$11,2,FALSE)</f>
        <v>5UPirates2019</v>
      </c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</row>
    <row r="30" spans="1:28" x14ac:dyDescent="0.25">
      <c r="A30" s="135" t="str">
        <f>TEXT('2019 5U G'!B32,"mm/dd/yyyy")</f>
        <v>04/24/2019</v>
      </c>
      <c r="B30" s="136">
        <f>'2019 5U G'!D32</f>
        <v>0.70833333333333337</v>
      </c>
      <c r="C30" s="135" t="str">
        <f t="shared" si="0"/>
        <v>04/24/2019</v>
      </c>
      <c r="D30" s="136">
        <f>'2019 5U G'!E32</f>
        <v>0.75</v>
      </c>
      <c r="E30" s="119" t="str">
        <f>'2019 5U G'!K32</f>
        <v>Pira-Mari-Tige</v>
      </c>
      <c r="F30" s="119"/>
      <c r="G30" s="119" t="str">
        <f>'2019 5U G'!F32</f>
        <v>Cres. Pk South Mini - East</v>
      </c>
      <c r="H30" s="119"/>
      <c r="I30" s="119"/>
      <c r="J30" s="119"/>
      <c r="K30" s="119"/>
      <c r="L30" s="119"/>
      <c r="M30" s="119" t="str">
        <f>VLOOKUP('2019 5U G'!G32,'2019 5U Teams'!$A$3:$B$11,2,FALSE)</f>
        <v>5UMariners2019</v>
      </c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</row>
    <row r="31" spans="1:28" x14ac:dyDescent="0.25">
      <c r="A31" s="135" t="str">
        <f>TEXT('2019 5U G'!B33,"mm/dd/yyyy")</f>
        <v>04/24/2019</v>
      </c>
      <c r="B31" s="136">
        <f>'2019 5U G'!D33</f>
        <v>0.70833333333333337</v>
      </c>
      <c r="C31" s="135" t="str">
        <f t="shared" si="0"/>
        <v>04/24/2019</v>
      </c>
      <c r="D31" s="136">
        <f>'2019 5U G'!E33</f>
        <v>0.75</v>
      </c>
      <c r="E31" s="119" t="str">
        <f>'2019 5U G'!K33</f>
        <v>Pira-Mari-Tige</v>
      </c>
      <c r="F31" s="119"/>
      <c r="G31" s="119" t="str">
        <f>'2019 5U G'!F33</f>
        <v>Cres. Pk South Mini - East</v>
      </c>
      <c r="H31" s="119"/>
      <c r="I31" s="119"/>
      <c r="J31" s="119"/>
      <c r="K31" s="119"/>
      <c r="L31" s="119"/>
      <c r="M31" s="119" t="str">
        <f>VLOOKUP('2019 5U G'!G33,'2019 5U Teams'!$A$3:$B$11,2,FALSE)</f>
        <v>5UTigers2019</v>
      </c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</row>
    <row r="32" spans="1:28" x14ac:dyDescent="0.25">
      <c r="A32" s="135" t="str">
        <f>TEXT('2019 5U G'!B34,"mm/dd/yyyy")</f>
        <v>04/24/2019</v>
      </c>
      <c r="B32" s="136">
        <f>'2019 5U G'!D34</f>
        <v>0.75</v>
      </c>
      <c r="C32" s="135" t="str">
        <f t="shared" si="0"/>
        <v>04/24/2019</v>
      </c>
      <c r="D32" s="136">
        <f>'2019 5U G'!E34</f>
        <v>0.79166666666666663</v>
      </c>
      <c r="E32" s="119" t="str">
        <f>'2019 5U G'!K34</f>
        <v>Blue-Rock-Roya</v>
      </c>
      <c r="F32" s="119"/>
      <c r="G32" s="119" t="str">
        <f>'2019 5U G'!F34</f>
        <v>Cres. Pk South Mini - East</v>
      </c>
      <c r="H32" s="119"/>
      <c r="I32" s="119"/>
      <c r="J32" s="119"/>
      <c r="K32" s="119"/>
      <c r="L32" s="119"/>
      <c r="M32" s="119" t="str">
        <f>VLOOKUP('2019 5U G'!G34,'2019 5U Teams'!$A$3:$B$11,2,FALSE)</f>
        <v>5UBlueJays2019</v>
      </c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</row>
    <row r="33" spans="1:28" x14ac:dyDescent="0.25">
      <c r="A33" s="135" t="str">
        <f>TEXT('2019 5U G'!B35,"mm/dd/yyyy")</f>
        <v>04/24/2019</v>
      </c>
      <c r="B33" s="136">
        <f>'2019 5U G'!D35</f>
        <v>0.75</v>
      </c>
      <c r="C33" s="135" t="str">
        <f t="shared" si="0"/>
        <v>04/24/2019</v>
      </c>
      <c r="D33" s="136">
        <f>'2019 5U G'!E35</f>
        <v>0.79166666666666663</v>
      </c>
      <c r="E33" s="119" t="str">
        <f>'2019 5U G'!K35</f>
        <v>Blue-Rock-Roya</v>
      </c>
      <c r="F33" s="119"/>
      <c r="G33" s="119" t="str">
        <f>'2019 5U G'!F35</f>
        <v>Cres. Pk South Mini - East</v>
      </c>
      <c r="H33" s="119"/>
      <c r="I33" s="119"/>
      <c r="J33" s="119"/>
      <c r="K33" s="119"/>
      <c r="L33" s="119"/>
      <c r="M33" s="119" t="str">
        <f>VLOOKUP('2019 5U G'!G35,'2019 5U Teams'!$A$3:$B$11,2,FALSE)</f>
        <v>5URockies2019</v>
      </c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</row>
    <row r="34" spans="1:28" x14ac:dyDescent="0.25">
      <c r="A34" s="135" t="str">
        <f>TEXT('2019 5U G'!B36,"mm/dd/yyyy")</f>
        <v>04/24/2019</v>
      </c>
      <c r="B34" s="136">
        <f>'2019 5U G'!D36</f>
        <v>0.75</v>
      </c>
      <c r="C34" s="135" t="str">
        <f t="shared" si="0"/>
        <v>04/24/2019</v>
      </c>
      <c r="D34" s="136">
        <f>'2019 5U G'!E36</f>
        <v>0.79166666666666663</v>
      </c>
      <c r="E34" s="119" t="str">
        <f>'2019 5U G'!K36</f>
        <v>Blue-Rock-Roya</v>
      </c>
      <c r="F34" s="119"/>
      <c r="G34" s="119" t="str">
        <f>'2019 5U G'!F36</f>
        <v>Cres. Pk South Mini - East</v>
      </c>
      <c r="H34" s="119"/>
      <c r="I34" s="119"/>
      <c r="J34" s="119"/>
      <c r="K34" s="119"/>
      <c r="L34" s="119"/>
      <c r="M34" s="119" t="str">
        <f>VLOOKUP('2019 5U G'!G36,'2019 5U Teams'!$A$3:$B$11,2,FALSE)</f>
        <v>5URoyals2019</v>
      </c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</row>
    <row r="35" spans="1:28" x14ac:dyDescent="0.25">
      <c r="A35" s="135" t="str">
        <f>TEXT('2019 5U G'!B37,"mm/dd/yyyy")</f>
        <v>04/27/2019</v>
      </c>
      <c r="B35" s="136">
        <f>'2019 5U G'!D37</f>
        <v>0.375</v>
      </c>
      <c r="C35" s="135" t="str">
        <f t="shared" si="0"/>
        <v>04/27/2019</v>
      </c>
      <c r="D35" s="136">
        <f>'2019 5U G'!E37</f>
        <v>0.41666666666666669</v>
      </c>
      <c r="E35" s="119" t="str">
        <f>'2019 5U G'!K37</f>
        <v>Fun Day</v>
      </c>
      <c r="F35" s="119"/>
      <c r="G35" s="119" t="str">
        <f>'2019 5U G'!F37</f>
        <v>Centennial Park Diamond</v>
      </c>
      <c r="H35" s="119"/>
      <c r="I35" s="119"/>
      <c r="J35" s="119"/>
      <c r="K35" s="119"/>
      <c r="L35" s="119"/>
      <c r="M35" s="119" t="str">
        <f>VLOOKUP('2019 5U G'!G37,'2019 5U Teams'!$A$3:$B$11,2,FALSE)</f>
        <v>5UBlueJays2019</v>
      </c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</row>
    <row r="36" spans="1:28" x14ac:dyDescent="0.25">
      <c r="A36" s="135" t="str">
        <f>TEXT('2019 5U G'!B38,"mm/dd/yyyy")</f>
        <v>04/27/2019</v>
      </c>
      <c r="B36" s="136">
        <f>'2019 5U G'!D38</f>
        <v>0.375</v>
      </c>
      <c r="C36" s="135" t="str">
        <f t="shared" si="0"/>
        <v>04/27/2019</v>
      </c>
      <c r="D36" s="136">
        <f>'2019 5U G'!E38</f>
        <v>0.41666666666666669</v>
      </c>
      <c r="E36" s="119" t="str">
        <f>'2019 5U G'!K38</f>
        <v>Fun Day</v>
      </c>
      <c r="F36" s="119"/>
      <c r="G36" s="119" t="str">
        <f>'2019 5U G'!F38</f>
        <v>Centennial Park Diamond</v>
      </c>
      <c r="H36" s="119"/>
      <c r="I36" s="119"/>
      <c r="J36" s="119"/>
      <c r="K36" s="119"/>
      <c r="L36" s="119"/>
      <c r="M36" s="119" t="str">
        <f>VLOOKUP('2019 5U G'!G38,'2019 5U Teams'!$A$3:$B$11,2,FALSE)</f>
        <v>5UDbacks2019</v>
      </c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</row>
    <row r="37" spans="1:28" x14ac:dyDescent="0.25">
      <c r="A37" s="135" t="str">
        <f>TEXT('2019 5U G'!B39,"mm/dd/yyyy")</f>
        <v>04/27/2019</v>
      </c>
      <c r="B37" s="136">
        <f>'2019 5U G'!D39</f>
        <v>0.375</v>
      </c>
      <c r="C37" s="135" t="str">
        <f t="shared" si="0"/>
        <v>04/27/2019</v>
      </c>
      <c r="D37" s="136">
        <f>'2019 5U G'!E39</f>
        <v>0.41666666666666669</v>
      </c>
      <c r="E37" s="119" t="str">
        <f>'2019 5U G'!K39</f>
        <v>Fun Day</v>
      </c>
      <c r="F37" s="119"/>
      <c r="G37" s="119" t="str">
        <f>'2019 5U G'!F39</f>
        <v>Centennial Park Diamond</v>
      </c>
      <c r="H37" s="119"/>
      <c r="I37" s="119"/>
      <c r="J37" s="119"/>
      <c r="K37" s="119"/>
      <c r="L37" s="119"/>
      <c r="M37" s="119" t="str">
        <f>VLOOKUP('2019 5U G'!G39,'2019 5U Teams'!$A$3:$B$11,2,FALSE)</f>
        <v>5UDodgers2019</v>
      </c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</row>
    <row r="38" spans="1:28" x14ac:dyDescent="0.25">
      <c r="A38" s="135" t="str">
        <f>TEXT('2019 5U G'!B40,"mm/dd/yyyy")</f>
        <v>04/27/2019</v>
      </c>
      <c r="B38" s="136">
        <f>'2019 5U G'!D40</f>
        <v>0.375</v>
      </c>
      <c r="C38" s="135" t="str">
        <f t="shared" si="0"/>
        <v>04/27/2019</v>
      </c>
      <c r="D38" s="136">
        <f>'2019 5U G'!E40</f>
        <v>0.41666666666666669</v>
      </c>
      <c r="E38" s="119" t="str">
        <f>'2019 5U G'!K40</f>
        <v>Fun Day</v>
      </c>
      <c r="F38" s="119"/>
      <c r="G38" s="119" t="str">
        <f>'2019 5U G'!F40</f>
        <v>Centennial Park Diamond</v>
      </c>
      <c r="H38" s="119"/>
      <c r="I38" s="119"/>
      <c r="J38" s="119"/>
      <c r="K38" s="119"/>
      <c r="L38" s="119"/>
      <c r="M38" s="119" t="str">
        <f>VLOOKUP('2019 5U G'!G40,'2019 5U Teams'!$A$3:$B$11,2,FALSE)</f>
        <v>5UMariners2019</v>
      </c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</row>
    <row r="39" spans="1:28" x14ac:dyDescent="0.25">
      <c r="A39" s="135" t="str">
        <f>TEXT('2019 5U G'!B41,"mm/dd/yyyy")</f>
        <v>04/27/2019</v>
      </c>
      <c r="B39" s="136">
        <f>'2019 5U G'!D41</f>
        <v>0.375</v>
      </c>
      <c r="C39" s="135" t="str">
        <f t="shared" si="0"/>
        <v>04/27/2019</v>
      </c>
      <c r="D39" s="136">
        <f>'2019 5U G'!E41</f>
        <v>0.41666666666666669</v>
      </c>
      <c r="E39" s="119" t="str">
        <f>'2019 5U G'!K41</f>
        <v>Fun Day</v>
      </c>
      <c r="F39" s="119"/>
      <c r="G39" s="119" t="str">
        <f>'2019 5U G'!F41</f>
        <v>Centennial Park Diamond</v>
      </c>
      <c r="H39" s="119"/>
      <c r="I39" s="119"/>
      <c r="J39" s="119"/>
      <c r="K39" s="119"/>
      <c r="L39" s="119"/>
      <c r="M39" s="119" t="str">
        <f>VLOOKUP('2019 5U G'!G41,'2019 5U Teams'!$A$3:$B$11,2,FALSE)</f>
        <v>5UPirates2019</v>
      </c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</row>
    <row r="40" spans="1:28" x14ac:dyDescent="0.25">
      <c r="A40" s="135" t="str">
        <f>TEXT('2019 5U G'!B42,"mm/dd/yyyy")</f>
        <v>04/27/2019</v>
      </c>
      <c r="B40" s="136">
        <f>'2019 5U G'!D42</f>
        <v>0.375</v>
      </c>
      <c r="C40" s="135" t="str">
        <f t="shared" si="0"/>
        <v>04/27/2019</v>
      </c>
      <c r="D40" s="136">
        <f>'2019 5U G'!E42</f>
        <v>0.41666666666666669</v>
      </c>
      <c r="E40" s="119" t="str">
        <f>'2019 5U G'!K42</f>
        <v>Fun Day</v>
      </c>
      <c r="F40" s="119"/>
      <c r="G40" s="119" t="str">
        <f>'2019 5U G'!F42</f>
        <v>Centennial Park Diamond</v>
      </c>
      <c r="H40" s="119"/>
      <c r="I40" s="119"/>
      <c r="J40" s="119"/>
      <c r="K40" s="119"/>
      <c r="L40" s="119"/>
      <c r="M40" s="119" t="str">
        <f>VLOOKUP('2019 5U G'!G42,'2019 5U Teams'!$A$3:$B$11,2,FALSE)</f>
        <v>5URockies2019</v>
      </c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</row>
    <row r="41" spans="1:28" x14ac:dyDescent="0.25">
      <c r="A41" s="135" t="str">
        <f>TEXT('2019 5U G'!B43,"mm/dd/yyyy")</f>
        <v>04/27/2019</v>
      </c>
      <c r="B41" s="136">
        <f>'2019 5U G'!D43</f>
        <v>0.375</v>
      </c>
      <c r="C41" s="135" t="str">
        <f t="shared" si="0"/>
        <v>04/27/2019</v>
      </c>
      <c r="D41" s="136">
        <f>'2019 5U G'!E43</f>
        <v>0.41666666666666669</v>
      </c>
      <c r="E41" s="119" t="str">
        <f>'2019 5U G'!K43</f>
        <v>Fun Day</v>
      </c>
      <c r="F41" s="119"/>
      <c r="G41" s="119" t="str">
        <f>'2019 5U G'!F43</f>
        <v>Centennial Park Diamond</v>
      </c>
      <c r="H41" s="119"/>
      <c r="I41" s="119"/>
      <c r="J41" s="119"/>
      <c r="K41" s="119"/>
      <c r="L41" s="119"/>
      <c r="M41" s="119" t="str">
        <f>VLOOKUP('2019 5U G'!G43,'2019 5U Teams'!$A$3:$B$11,2,FALSE)</f>
        <v>5URoyals2019</v>
      </c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</row>
    <row r="42" spans="1:28" x14ac:dyDescent="0.25">
      <c r="A42" s="135" t="str">
        <f>TEXT('2019 5U G'!B44,"mm/dd/yyyy")</f>
        <v>04/27/2019</v>
      </c>
      <c r="B42" s="136">
        <f>'2019 5U G'!D44</f>
        <v>0.375</v>
      </c>
      <c r="C42" s="135" t="str">
        <f t="shared" si="0"/>
        <v>04/27/2019</v>
      </c>
      <c r="D42" s="136">
        <f>'2019 5U G'!E44</f>
        <v>0.41666666666666669</v>
      </c>
      <c r="E42" s="119" t="str">
        <f>'2019 5U G'!K44</f>
        <v>Fun Day</v>
      </c>
      <c r="F42" s="119"/>
      <c r="G42" s="119" t="str">
        <f>'2019 5U G'!F44</f>
        <v>Centennial Park Diamond</v>
      </c>
      <c r="H42" s="119"/>
      <c r="I42" s="119"/>
      <c r="J42" s="119"/>
      <c r="K42" s="119"/>
      <c r="L42" s="119"/>
      <c r="M42" s="119" t="str">
        <f>VLOOKUP('2019 5U G'!G44,'2019 5U Teams'!$A$3:$B$11,2,FALSE)</f>
        <v>5UTigers2019</v>
      </c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</row>
    <row r="43" spans="1:28" x14ac:dyDescent="0.25">
      <c r="A43" s="135" t="str">
        <f>TEXT('2019 5U G'!B45,"mm/dd/yyyy")</f>
        <v>04/27/2019</v>
      </c>
      <c r="B43" s="136">
        <f>'2019 5U G'!D45</f>
        <v>0.375</v>
      </c>
      <c r="C43" s="135" t="str">
        <f t="shared" si="0"/>
        <v>04/27/2019</v>
      </c>
      <c r="D43" s="136">
        <f>'2019 5U G'!E45</f>
        <v>0.41666666666666669</v>
      </c>
      <c r="E43" s="119" t="str">
        <f>'2019 5U G'!K45</f>
        <v>Fun Day</v>
      </c>
      <c r="F43" s="119"/>
      <c r="G43" s="119" t="str">
        <f>'2019 5U G'!F45</f>
        <v>Centennial Park Diamond</v>
      </c>
      <c r="H43" s="119"/>
      <c r="I43" s="119"/>
      <c r="J43" s="119"/>
      <c r="K43" s="119"/>
      <c r="L43" s="119"/>
      <c r="M43" s="119" t="str">
        <f>VLOOKUP('2019 5U G'!G45,'2019 5U Teams'!$A$3:$B$11,2,FALSE)</f>
        <v>5UYankees2019</v>
      </c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</row>
    <row r="44" spans="1:28" x14ac:dyDescent="0.25">
      <c r="A44" s="135" t="str">
        <f>TEXT('2019 5U G'!B46,"mm/dd/yyyy")</f>
        <v>04/28/2019</v>
      </c>
      <c r="B44" s="136">
        <f>'2019 5U G'!D46</f>
        <v>0.39583333333333331</v>
      </c>
      <c r="C44" s="135" t="str">
        <f t="shared" si="0"/>
        <v>04/28/2019</v>
      </c>
      <c r="D44" s="136">
        <f>'2019 5U G'!E46</f>
        <v>0.4375</v>
      </c>
      <c r="E44" s="119" t="str">
        <f>'2019 5U G'!K46</f>
        <v>Dbac-Mari-Roya</v>
      </c>
      <c r="F44" s="119"/>
      <c r="G44" s="119" t="str">
        <f>'2019 5U G'!F46</f>
        <v>Cres. Pk South Mini - East</v>
      </c>
      <c r="H44" s="119"/>
      <c r="I44" s="119"/>
      <c r="J44" s="119"/>
      <c r="K44" s="119"/>
      <c r="L44" s="119"/>
      <c r="M44" s="119" t="str">
        <f>VLOOKUP('2019 5U G'!G46,'2019 5U Teams'!$A$3:$B$11,2,FALSE)</f>
        <v>5UDbacks2019</v>
      </c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</row>
    <row r="45" spans="1:28" x14ac:dyDescent="0.25">
      <c r="A45" s="135" t="str">
        <f>TEXT('2019 5U G'!B47,"mm/dd/yyyy")</f>
        <v>04/28/2019</v>
      </c>
      <c r="B45" s="136">
        <f>'2019 5U G'!D47</f>
        <v>0.39583333333333331</v>
      </c>
      <c r="C45" s="135" t="str">
        <f t="shared" si="0"/>
        <v>04/28/2019</v>
      </c>
      <c r="D45" s="136">
        <f>'2019 5U G'!E47</f>
        <v>0.4375</v>
      </c>
      <c r="E45" s="119" t="str">
        <f>'2019 5U G'!K47</f>
        <v>Dbac-Mari-Roya</v>
      </c>
      <c r="F45" s="119"/>
      <c r="G45" s="119" t="str">
        <f>'2019 5U G'!F47</f>
        <v>Cres. Pk South Mini - East</v>
      </c>
      <c r="H45" s="119"/>
      <c r="I45" s="119"/>
      <c r="J45" s="119"/>
      <c r="K45" s="119"/>
      <c r="L45" s="119"/>
      <c r="M45" s="119" t="str">
        <f>VLOOKUP('2019 5U G'!G47,'2019 5U Teams'!$A$3:$B$11,2,FALSE)</f>
        <v>5UMariners2019</v>
      </c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</row>
    <row r="46" spans="1:28" x14ac:dyDescent="0.25">
      <c r="A46" s="135" t="str">
        <f>TEXT('2019 5U G'!B48,"mm/dd/yyyy")</f>
        <v>04/28/2019</v>
      </c>
      <c r="B46" s="136">
        <f>'2019 5U G'!D48</f>
        <v>0.39583333333333331</v>
      </c>
      <c r="C46" s="135" t="str">
        <f t="shared" si="0"/>
        <v>04/28/2019</v>
      </c>
      <c r="D46" s="136">
        <f>'2019 5U G'!E48</f>
        <v>0.4375</v>
      </c>
      <c r="E46" s="119" t="str">
        <f>'2019 5U G'!K48</f>
        <v>Dbac-Mari-Roya</v>
      </c>
      <c r="F46" s="119"/>
      <c r="G46" s="119" t="str">
        <f>'2019 5U G'!F48</f>
        <v>Cres. Pk South Mini - East</v>
      </c>
      <c r="H46" s="119"/>
      <c r="I46" s="119"/>
      <c r="J46" s="119"/>
      <c r="K46" s="119"/>
      <c r="L46" s="119"/>
      <c r="M46" s="119" t="str">
        <f>VLOOKUP('2019 5U G'!G48,'2019 5U Teams'!$A$3:$B$11,2,FALSE)</f>
        <v>5URoyals2019</v>
      </c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</row>
    <row r="47" spans="1:28" x14ac:dyDescent="0.25">
      <c r="A47" s="135" t="str">
        <f>TEXT('2019 5U G'!B49,"mm/dd/yyyy")</f>
        <v>04/28/2019</v>
      </c>
      <c r="B47" s="136">
        <f>'2019 5U G'!D49</f>
        <v>0.4375</v>
      </c>
      <c r="C47" s="135" t="str">
        <f t="shared" si="0"/>
        <v>04/28/2019</v>
      </c>
      <c r="D47" s="136">
        <f>'2019 5U G'!E49</f>
        <v>0.47916666666666669</v>
      </c>
      <c r="E47" s="119" t="str">
        <f>'2019 5U G'!K49</f>
        <v>Dodg-Tige-Blue</v>
      </c>
      <c r="F47" s="119"/>
      <c r="G47" s="119" t="str">
        <f>'2019 5U G'!F49</f>
        <v>Cres. Pk South Mini - East</v>
      </c>
      <c r="H47" s="119"/>
      <c r="I47" s="119"/>
      <c r="J47" s="119"/>
      <c r="K47" s="119"/>
      <c r="L47" s="119"/>
      <c r="M47" s="119" t="str">
        <f>VLOOKUP('2019 5U G'!G49,'2019 5U Teams'!$A$3:$B$11,2,FALSE)</f>
        <v>5UDodgers2019</v>
      </c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</row>
    <row r="48" spans="1:28" x14ac:dyDescent="0.25">
      <c r="A48" s="135" t="str">
        <f>TEXT('2019 5U G'!B50,"mm/dd/yyyy")</f>
        <v>04/28/2019</v>
      </c>
      <c r="B48" s="136">
        <f>'2019 5U G'!D50</f>
        <v>0.4375</v>
      </c>
      <c r="C48" s="135" t="str">
        <f t="shared" si="0"/>
        <v>04/28/2019</v>
      </c>
      <c r="D48" s="136">
        <f>'2019 5U G'!E50</f>
        <v>0.47916666666666669</v>
      </c>
      <c r="E48" s="119" t="str">
        <f>'2019 5U G'!K50</f>
        <v>Dodg-Tige-Blue</v>
      </c>
      <c r="F48" s="119"/>
      <c r="G48" s="119" t="str">
        <f>'2019 5U G'!F50</f>
        <v>Cres. Pk South Mini - East</v>
      </c>
      <c r="H48" s="119"/>
      <c r="I48" s="119"/>
      <c r="J48" s="119"/>
      <c r="K48" s="119"/>
      <c r="L48" s="119"/>
      <c r="M48" s="119" t="str">
        <f>VLOOKUP('2019 5U G'!G50,'2019 5U Teams'!$A$3:$B$11,2,FALSE)</f>
        <v>5UTigers2019</v>
      </c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</row>
    <row r="49" spans="1:28" x14ac:dyDescent="0.25">
      <c r="A49" s="135" t="str">
        <f>TEXT('2019 5U G'!B51,"mm/dd/yyyy")</f>
        <v>04/28/2019</v>
      </c>
      <c r="B49" s="136">
        <f>'2019 5U G'!D51</f>
        <v>0.4375</v>
      </c>
      <c r="C49" s="135" t="str">
        <f t="shared" si="0"/>
        <v>04/28/2019</v>
      </c>
      <c r="D49" s="136">
        <f>'2019 5U G'!E51</f>
        <v>0.47916666666666669</v>
      </c>
      <c r="E49" s="119" t="str">
        <f>'2019 5U G'!K51</f>
        <v>Dodg-Tige-Blue</v>
      </c>
      <c r="F49" s="119"/>
      <c r="G49" s="119" t="str">
        <f>'2019 5U G'!F51</f>
        <v>Cres. Pk South Mini - East</v>
      </c>
      <c r="H49" s="119"/>
      <c r="I49" s="119"/>
      <c r="J49" s="119"/>
      <c r="K49" s="119"/>
      <c r="L49" s="119"/>
      <c r="M49" s="119" t="str">
        <f>VLOOKUP('2019 5U G'!G51,'2019 5U Teams'!$A$3:$B$11,2,FALSE)</f>
        <v>5UBlueJays2019</v>
      </c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</row>
    <row r="50" spans="1:28" x14ac:dyDescent="0.25">
      <c r="A50" s="135" t="str">
        <f>TEXT('2019 5U G'!B52,"mm/dd/yyyy")</f>
        <v>04/28/2019</v>
      </c>
      <c r="B50" s="136">
        <f>'2019 5U G'!D52</f>
        <v>0.4375</v>
      </c>
      <c r="C50" s="135" t="str">
        <f t="shared" si="0"/>
        <v>04/28/2019</v>
      </c>
      <c r="D50" s="136">
        <f>'2019 5U G'!E52</f>
        <v>0.47916666666666669</v>
      </c>
      <c r="E50" s="119" t="str">
        <f>'2019 5U G'!K52</f>
        <v>Yank-Pira-Rock</v>
      </c>
      <c r="F50" s="119"/>
      <c r="G50" s="119" t="str">
        <f>'2019 5U G'!F52</f>
        <v>Cres. Pk South Mini - West</v>
      </c>
      <c r="H50" s="119"/>
      <c r="I50" s="119"/>
      <c r="J50" s="119"/>
      <c r="K50" s="119"/>
      <c r="L50" s="119"/>
      <c r="M50" s="119" t="str">
        <f>VLOOKUP('2019 5U G'!G52,'2019 5U Teams'!$A$3:$B$11,2,FALSE)</f>
        <v>5UYankees2019</v>
      </c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</row>
    <row r="51" spans="1:28" x14ac:dyDescent="0.25">
      <c r="A51" s="135" t="str">
        <f>TEXT('2019 5U G'!B53,"mm/dd/yyyy")</f>
        <v>04/28/2019</v>
      </c>
      <c r="B51" s="136">
        <f>'2019 5U G'!D53</f>
        <v>0.4375</v>
      </c>
      <c r="C51" s="135" t="str">
        <f t="shared" si="0"/>
        <v>04/28/2019</v>
      </c>
      <c r="D51" s="136">
        <f>'2019 5U G'!E53</f>
        <v>0.47916666666666669</v>
      </c>
      <c r="E51" s="119" t="str">
        <f>'2019 5U G'!K53</f>
        <v>Yank-Pira-Rock</v>
      </c>
      <c r="F51" s="119"/>
      <c r="G51" s="119" t="str">
        <f>'2019 5U G'!F53</f>
        <v>Cres. Pk South Mini - West</v>
      </c>
      <c r="H51" s="119"/>
      <c r="I51" s="119"/>
      <c r="J51" s="119"/>
      <c r="K51" s="119"/>
      <c r="L51" s="119"/>
      <c r="M51" s="119" t="str">
        <f>VLOOKUP('2019 5U G'!G53,'2019 5U Teams'!$A$3:$B$11,2,FALSE)</f>
        <v>5UPirates2019</v>
      </c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</row>
    <row r="52" spans="1:28" x14ac:dyDescent="0.25">
      <c r="A52" s="135" t="str">
        <f>TEXT('2019 5U G'!B54,"mm/dd/yyyy")</f>
        <v>04/28/2019</v>
      </c>
      <c r="B52" s="136">
        <f>'2019 5U G'!D54</f>
        <v>0.4375</v>
      </c>
      <c r="C52" s="135" t="str">
        <f t="shared" si="0"/>
        <v>04/28/2019</v>
      </c>
      <c r="D52" s="136">
        <f>'2019 5U G'!E54</f>
        <v>0.47916666666666669</v>
      </c>
      <c r="E52" s="119" t="str">
        <f>'2019 5U G'!K54</f>
        <v>Yank-Pira-Rock</v>
      </c>
      <c r="F52" s="119"/>
      <c r="G52" s="119" t="str">
        <f>'2019 5U G'!F54</f>
        <v>Cres. Pk South Mini - West</v>
      </c>
      <c r="H52" s="119"/>
      <c r="I52" s="119"/>
      <c r="J52" s="119"/>
      <c r="K52" s="119"/>
      <c r="L52" s="119"/>
      <c r="M52" s="119" t="str">
        <f>VLOOKUP('2019 5U G'!G54,'2019 5U Teams'!$A$3:$B$11,2,FALSE)</f>
        <v>5URockies2019</v>
      </c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</row>
    <row r="53" spans="1:28" x14ac:dyDescent="0.25">
      <c r="A53" s="135" t="str">
        <f>TEXT('2019 5U G'!B55,"mm/dd/yyyy")</f>
        <v>04/29/2019</v>
      </c>
      <c r="B53" s="136">
        <f>'2019 5U G'!D55</f>
        <v>0.75</v>
      </c>
      <c r="C53" s="135" t="str">
        <f t="shared" si="0"/>
        <v>04/29/2019</v>
      </c>
      <c r="D53" s="136">
        <f>'2019 5U G'!E55</f>
        <v>0.79166666666666663</v>
      </c>
      <c r="E53" s="119" t="str">
        <f>'2019 5U G'!K55</f>
        <v>Dbac-Dodg-Yank</v>
      </c>
      <c r="F53" s="119"/>
      <c r="G53" s="119" t="str">
        <f>'2019 5U G'!F55</f>
        <v>Cres. Pk South Mini - East</v>
      </c>
      <c r="H53" s="119"/>
      <c r="I53" s="119"/>
      <c r="J53" s="119"/>
      <c r="K53" s="119"/>
      <c r="L53" s="119"/>
      <c r="M53" s="119" t="str">
        <f>VLOOKUP('2019 5U G'!G55,'2019 5U Teams'!$A$3:$B$11,2,FALSE)</f>
        <v>5UDbacks2019</v>
      </c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</row>
    <row r="54" spans="1:28" x14ac:dyDescent="0.25">
      <c r="A54" s="135" t="str">
        <f>TEXT('2019 5U G'!B56,"mm/dd/yyyy")</f>
        <v>04/29/2019</v>
      </c>
      <c r="B54" s="136">
        <f>'2019 5U G'!D56</f>
        <v>0.75</v>
      </c>
      <c r="C54" s="135" t="str">
        <f t="shared" si="0"/>
        <v>04/29/2019</v>
      </c>
      <c r="D54" s="136">
        <f>'2019 5U G'!E56</f>
        <v>0.79166666666666663</v>
      </c>
      <c r="E54" s="119" t="str">
        <f>'2019 5U G'!K56</f>
        <v>Dbac-Dodg-Yank</v>
      </c>
      <c r="F54" s="119"/>
      <c r="G54" s="119" t="str">
        <f>'2019 5U G'!F56</f>
        <v>Cres. Pk South Mini - East</v>
      </c>
      <c r="H54" s="119"/>
      <c r="I54" s="119"/>
      <c r="J54" s="119"/>
      <c r="K54" s="119"/>
      <c r="L54" s="119"/>
      <c r="M54" s="119" t="str">
        <f>VLOOKUP('2019 5U G'!G56,'2019 5U Teams'!$A$3:$B$11,2,FALSE)</f>
        <v>5UDodgers2019</v>
      </c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</row>
    <row r="55" spans="1:28" x14ac:dyDescent="0.25">
      <c r="A55" s="135" t="str">
        <f>TEXT('2019 5U G'!B57,"mm/dd/yyyy")</f>
        <v>04/29/2019</v>
      </c>
      <c r="B55" s="136">
        <f>'2019 5U G'!D57</f>
        <v>0.75</v>
      </c>
      <c r="C55" s="135" t="str">
        <f t="shared" si="0"/>
        <v>04/29/2019</v>
      </c>
      <c r="D55" s="136">
        <f>'2019 5U G'!E57</f>
        <v>0.79166666666666663</v>
      </c>
      <c r="E55" s="119" t="str">
        <f>'2019 5U G'!K57</f>
        <v>Dbac-Dodg-Yank</v>
      </c>
      <c r="F55" s="119"/>
      <c r="G55" s="119" t="str">
        <f>'2019 5U G'!F57</f>
        <v>Cres. Pk South Mini - East</v>
      </c>
      <c r="H55" s="119"/>
      <c r="I55" s="119"/>
      <c r="J55" s="119"/>
      <c r="K55" s="119"/>
      <c r="L55" s="119"/>
      <c r="M55" s="119" t="str">
        <f>VLOOKUP('2019 5U G'!G57,'2019 5U Teams'!$A$3:$B$11,2,FALSE)</f>
        <v>5UYankees2019</v>
      </c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</row>
    <row r="56" spans="1:28" x14ac:dyDescent="0.25">
      <c r="A56" s="135" t="str">
        <f>TEXT('2019 5U G'!B58,"mm/dd/yyyy")</f>
        <v>05/01/2019</v>
      </c>
      <c r="B56" s="136">
        <f>'2019 5U G'!D58</f>
        <v>0.70833333333333337</v>
      </c>
      <c r="C56" s="135" t="str">
        <f t="shared" si="0"/>
        <v>05/01/2019</v>
      </c>
      <c r="D56" s="136">
        <f>'2019 5U G'!E58</f>
        <v>0.75</v>
      </c>
      <c r="E56" s="119" t="str">
        <f>'2019 5U G'!K58</f>
        <v>Pira-Mari-Tige</v>
      </c>
      <c r="F56" s="119"/>
      <c r="G56" s="119" t="str">
        <f>'2019 5U G'!F58</f>
        <v>Cres. Pk South Mini - East</v>
      </c>
      <c r="H56" s="119"/>
      <c r="I56" s="119"/>
      <c r="J56" s="119"/>
      <c r="K56" s="119"/>
      <c r="L56" s="119"/>
      <c r="M56" s="119" t="str">
        <f>VLOOKUP('2019 5U G'!G58,'2019 5U Teams'!$A$3:$B$11,2,FALSE)</f>
        <v>5UPirates2019</v>
      </c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</row>
    <row r="57" spans="1:28" x14ac:dyDescent="0.25">
      <c r="A57" s="135" t="str">
        <f>TEXT('2019 5U G'!B59,"mm/dd/yyyy")</f>
        <v>05/01/2019</v>
      </c>
      <c r="B57" s="136">
        <f>'2019 5U G'!D59</f>
        <v>0.70833333333333337</v>
      </c>
      <c r="C57" s="135" t="str">
        <f t="shared" si="0"/>
        <v>05/01/2019</v>
      </c>
      <c r="D57" s="136">
        <f>'2019 5U G'!E59</f>
        <v>0.75</v>
      </c>
      <c r="E57" s="119" t="str">
        <f>'2019 5U G'!K59</f>
        <v>Pira-Mari-Tige</v>
      </c>
      <c r="F57" s="119"/>
      <c r="G57" s="119" t="str">
        <f>'2019 5U G'!F59</f>
        <v>Cres. Pk South Mini - East</v>
      </c>
      <c r="H57" s="119"/>
      <c r="I57" s="119"/>
      <c r="J57" s="119"/>
      <c r="K57" s="119"/>
      <c r="L57" s="119"/>
      <c r="M57" s="119" t="str">
        <f>VLOOKUP('2019 5U G'!G59,'2019 5U Teams'!$A$3:$B$11,2,FALSE)</f>
        <v>5UMariners2019</v>
      </c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</row>
    <row r="58" spans="1:28" x14ac:dyDescent="0.25">
      <c r="A58" s="135" t="str">
        <f>TEXT('2019 5U G'!B60,"mm/dd/yyyy")</f>
        <v>05/01/2019</v>
      </c>
      <c r="B58" s="136">
        <f>'2019 5U G'!D60</f>
        <v>0.70833333333333337</v>
      </c>
      <c r="C58" s="135" t="str">
        <f t="shared" si="0"/>
        <v>05/01/2019</v>
      </c>
      <c r="D58" s="136">
        <f>'2019 5U G'!E60</f>
        <v>0.75</v>
      </c>
      <c r="E58" s="119" t="str">
        <f>'2019 5U G'!K60</f>
        <v>Pira-Mari-Tige</v>
      </c>
      <c r="F58" s="119"/>
      <c r="G58" s="119" t="str">
        <f>'2019 5U G'!F60</f>
        <v>Cres. Pk South Mini - East</v>
      </c>
      <c r="H58" s="119"/>
      <c r="I58" s="119"/>
      <c r="J58" s="119"/>
      <c r="K58" s="119"/>
      <c r="L58" s="119"/>
      <c r="M58" s="119" t="str">
        <f>VLOOKUP('2019 5U G'!G60,'2019 5U Teams'!$A$3:$B$11,2,FALSE)</f>
        <v>5UTigers2019</v>
      </c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</row>
    <row r="59" spans="1:28" x14ac:dyDescent="0.25">
      <c r="A59" s="135" t="str">
        <f>TEXT('2019 5U G'!B61,"mm/dd/yyyy")</f>
        <v>05/01/2019</v>
      </c>
      <c r="B59" s="136">
        <f>'2019 5U G'!D61</f>
        <v>0.75</v>
      </c>
      <c r="C59" s="135" t="str">
        <f t="shared" si="0"/>
        <v>05/01/2019</v>
      </c>
      <c r="D59" s="136">
        <f>'2019 5U G'!E61</f>
        <v>0.79166666666666663</v>
      </c>
      <c r="E59" s="119" t="str">
        <f>'2019 5U G'!K61</f>
        <v>Blue-Rock-Roya</v>
      </c>
      <c r="F59" s="119"/>
      <c r="G59" s="119" t="str">
        <f>'2019 5U G'!F61</f>
        <v>Cres. Pk South Mini - East</v>
      </c>
      <c r="H59" s="119"/>
      <c r="I59" s="119"/>
      <c r="J59" s="119"/>
      <c r="K59" s="119"/>
      <c r="L59" s="119"/>
      <c r="M59" s="119" t="str">
        <f>VLOOKUP('2019 5U G'!G61,'2019 5U Teams'!$A$3:$B$11,2,FALSE)</f>
        <v>5UBlueJays2019</v>
      </c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</row>
    <row r="60" spans="1:28" x14ac:dyDescent="0.25">
      <c r="A60" s="135" t="str">
        <f>TEXT('2019 5U G'!B62,"mm/dd/yyyy")</f>
        <v>05/01/2019</v>
      </c>
      <c r="B60" s="136">
        <f>'2019 5U G'!D62</f>
        <v>0.75</v>
      </c>
      <c r="C60" s="135" t="str">
        <f t="shared" si="0"/>
        <v>05/01/2019</v>
      </c>
      <c r="D60" s="136">
        <f>'2019 5U G'!E62</f>
        <v>0.79166666666666663</v>
      </c>
      <c r="E60" s="119" t="str">
        <f>'2019 5U G'!K62</f>
        <v>Blue-Rock-Roya</v>
      </c>
      <c r="F60" s="119"/>
      <c r="G60" s="119" t="str">
        <f>'2019 5U G'!F62</f>
        <v>Cres. Pk South Mini - East</v>
      </c>
      <c r="H60" s="119"/>
      <c r="I60" s="119"/>
      <c r="J60" s="119"/>
      <c r="K60" s="119"/>
      <c r="L60" s="119"/>
      <c r="M60" s="119" t="str">
        <f>VLOOKUP('2019 5U G'!G62,'2019 5U Teams'!$A$3:$B$11,2,FALSE)</f>
        <v>5URockies2019</v>
      </c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</row>
    <row r="61" spans="1:28" x14ac:dyDescent="0.25">
      <c r="A61" s="135" t="str">
        <f>TEXT('2019 5U G'!B63,"mm/dd/yyyy")</f>
        <v>05/01/2019</v>
      </c>
      <c r="B61" s="136">
        <f>'2019 5U G'!D63</f>
        <v>0.75</v>
      </c>
      <c r="C61" s="135" t="str">
        <f t="shared" si="0"/>
        <v>05/01/2019</v>
      </c>
      <c r="D61" s="136">
        <f>'2019 5U G'!E63</f>
        <v>0.79166666666666663</v>
      </c>
      <c r="E61" s="119" t="str">
        <f>'2019 5U G'!K63</f>
        <v>Blue-Rock-Roya</v>
      </c>
      <c r="F61" s="119"/>
      <c r="G61" s="119" t="str">
        <f>'2019 5U G'!F63</f>
        <v>Cres. Pk South Mini - East</v>
      </c>
      <c r="H61" s="119"/>
      <c r="I61" s="119"/>
      <c r="J61" s="119"/>
      <c r="K61" s="119"/>
      <c r="L61" s="119"/>
      <c r="M61" s="119" t="str">
        <f>VLOOKUP('2019 5U G'!G63,'2019 5U Teams'!$A$3:$B$11,2,FALSE)</f>
        <v>5URoyals2019</v>
      </c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</row>
    <row r="62" spans="1:28" x14ac:dyDescent="0.25">
      <c r="A62" s="135" t="str">
        <f>TEXT('2019 5U G'!B64,"mm/dd/yyyy")</f>
        <v>05/05/2019</v>
      </c>
      <c r="B62" s="136">
        <f>'2019 5U G'!D64</f>
        <v>0.39583333333333331</v>
      </c>
      <c r="C62" s="135" t="str">
        <f t="shared" si="0"/>
        <v>05/05/2019</v>
      </c>
      <c r="D62" s="136">
        <f>'2019 5U G'!E64</f>
        <v>0.4375</v>
      </c>
      <c r="E62" s="119" t="str">
        <f>'2019 5U G'!K64</f>
        <v>RALLY CAP DAY #1</v>
      </c>
      <c r="F62" s="119"/>
      <c r="G62" s="119" t="str">
        <f>'2019 5U G'!F64</f>
        <v>Cres. Pk South Mini - East</v>
      </c>
      <c r="H62" s="119"/>
      <c r="I62" s="119"/>
      <c r="J62" s="119"/>
      <c r="K62" s="119"/>
      <c r="L62" s="119"/>
      <c r="M62" s="119" t="str">
        <f>VLOOKUP('2019 5U G'!G64,'2019 5U Teams'!$A$3:$B$11,2,FALSE)</f>
        <v>5UBlueJays2019</v>
      </c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</row>
    <row r="63" spans="1:28" x14ac:dyDescent="0.25">
      <c r="A63" s="135" t="str">
        <f>TEXT('2019 5U G'!B65,"mm/dd/yyyy")</f>
        <v>05/05/2019</v>
      </c>
      <c r="B63" s="136">
        <f>'2019 5U G'!D65</f>
        <v>0.39583333333333331</v>
      </c>
      <c r="C63" s="135" t="str">
        <f t="shared" si="0"/>
        <v>05/05/2019</v>
      </c>
      <c r="D63" s="136">
        <f>'2019 5U G'!E65</f>
        <v>0.4375</v>
      </c>
      <c r="E63" s="119" t="str">
        <f>'2019 5U G'!K65</f>
        <v>RALLY CAP DAY #1</v>
      </c>
      <c r="F63" s="119"/>
      <c r="G63" s="119" t="str">
        <f>'2019 5U G'!F65</f>
        <v>Cres. Pk South Mini - East</v>
      </c>
      <c r="H63" s="119"/>
      <c r="I63" s="119"/>
      <c r="J63" s="119"/>
      <c r="K63" s="119"/>
      <c r="L63" s="119"/>
      <c r="M63" s="119" t="str">
        <f>VLOOKUP('2019 5U G'!G65,'2019 5U Teams'!$A$3:$B$11,2,FALSE)</f>
        <v>5UDbacks2019</v>
      </c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</row>
    <row r="64" spans="1:28" x14ac:dyDescent="0.25">
      <c r="A64" s="135" t="str">
        <f>TEXT('2019 5U G'!B66,"mm/dd/yyyy")</f>
        <v>05/05/2019</v>
      </c>
      <c r="B64" s="136">
        <f>'2019 5U G'!D66</f>
        <v>0.39583333333333331</v>
      </c>
      <c r="C64" s="135" t="str">
        <f t="shared" si="0"/>
        <v>05/05/2019</v>
      </c>
      <c r="D64" s="136">
        <f>'2019 5U G'!E66</f>
        <v>0.4375</v>
      </c>
      <c r="E64" s="119" t="str">
        <f>'2019 5U G'!K66</f>
        <v>RALLY CAP DAY #1</v>
      </c>
      <c r="F64" s="119"/>
      <c r="G64" s="119" t="str">
        <f>'2019 5U G'!F66</f>
        <v>Cres. Pk South Mini - East</v>
      </c>
      <c r="H64" s="119"/>
      <c r="I64" s="119"/>
      <c r="J64" s="119"/>
      <c r="K64" s="119"/>
      <c r="L64" s="119"/>
      <c r="M64" s="119" t="str">
        <f>VLOOKUP('2019 5U G'!G66,'2019 5U Teams'!$A$3:$B$11,2,FALSE)</f>
        <v>5UDodgers2019</v>
      </c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</row>
    <row r="65" spans="1:28" x14ac:dyDescent="0.25">
      <c r="A65" s="135" t="str">
        <f>TEXT('2019 5U G'!B67,"mm/dd/yyyy")</f>
        <v>05/05/2019</v>
      </c>
      <c r="B65" s="136">
        <f>'2019 5U G'!D67</f>
        <v>0.4375</v>
      </c>
      <c r="C65" s="135" t="str">
        <f t="shared" si="0"/>
        <v>05/05/2019</v>
      </c>
      <c r="D65" s="136">
        <f>'2019 5U G'!E67</f>
        <v>0.47916666666666669</v>
      </c>
      <c r="E65" s="119" t="str">
        <f>'2019 5U G'!K67</f>
        <v>RALLY CAP DAY #1</v>
      </c>
      <c r="F65" s="119"/>
      <c r="G65" s="119" t="str">
        <f>'2019 5U G'!F67</f>
        <v>Cres. Pk South Mini - East</v>
      </c>
      <c r="H65" s="119"/>
      <c r="I65" s="119"/>
      <c r="J65" s="119"/>
      <c r="K65" s="119"/>
      <c r="L65" s="119"/>
      <c r="M65" s="119" t="str">
        <f>VLOOKUP('2019 5U G'!G67,'2019 5U Teams'!$A$3:$B$11,2,FALSE)</f>
        <v>5UMariners2019</v>
      </c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</row>
    <row r="66" spans="1:28" x14ac:dyDescent="0.25">
      <c r="A66" s="135" t="str">
        <f>TEXT('2019 5U G'!B68,"mm/dd/yyyy")</f>
        <v>05/05/2019</v>
      </c>
      <c r="B66" s="136">
        <f>'2019 5U G'!D68</f>
        <v>0.4375</v>
      </c>
      <c r="C66" s="135" t="str">
        <f t="shared" si="0"/>
        <v>05/05/2019</v>
      </c>
      <c r="D66" s="136">
        <f>'2019 5U G'!E68</f>
        <v>0.47916666666666669</v>
      </c>
      <c r="E66" s="119" t="str">
        <f>'2019 5U G'!K68</f>
        <v>RALLY CAP DAY #1</v>
      </c>
      <c r="F66" s="119"/>
      <c r="G66" s="119" t="str">
        <f>'2019 5U G'!F68</f>
        <v>Cres. Pk South Mini - East</v>
      </c>
      <c r="H66" s="119"/>
      <c r="I66" s="119"/>
      <c r="J66" s="119"/>
      <c r="K66" s="119"/>
      <c r="L66" s="119"/>
      <c r="M66" s="119" t="str">
        <f>VLOOKUP('2019 5U G'!G68,'2019 5U Teams'!$A$3:$B$11,2,FALSE)</f>
        <v>5UPirates2019</v>
      </c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</row>
    <row r="67" spans="1:28" x14ac:dyDescent="0.25">
      <c r="A67" s="135" t="str">
        <f>TEXT('2019 5U G'!B69,"mm/dd/yyyy")</f>
        <v>05/05/2019</v>
      </c>
      <c r="B67" s="136">
        <f>'2019 5U G'!D69</f>
        <v>0.4375</v>
      </c>
      <c r="C67" s="135" t="str">
        <f t="shared" ref="C67:C130" si="1">A67</f>
        <v>05/05/2019</v>
      </c>
      <c r="D67" s="136">
        <f>'2019 5U G'!E69</f>
        <v>0.47916666666666669</v>
      </c>
      <c r="E67" s="119" t="str">
        <f>'2019 5U G'!K69</f>
        <v>RALLY CAP DAY #1</v>
      </c>
      <c r="F67" s="119"/>
      <c r="G67" s="119" t="str">
        <f>'2019 5U G'!F69</f>
        <v>Cres. Pk South Mini - East</v>
      </c>
      <c r="H67" s="119"/>
      <c r="I67" s="119"/>
      <c r="J67" s="119"/>
      <c r="K67" s="119"/>
      <c r="L67" s="119"/>
      <c r="M67" s="119" t="str">
        <f>VLOOKUP('2019 5U G'!G69,'2019 5U Teams'!$A$3:$B$11,2,FALSE)</f>
        <v>5URockies2019</v>
      </c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  <c r="AA67" s="119"/>
      <c r="AB67" s="119"/>
    </row>
    <row r="68" spans="1:28" x14ac:dyDescent="0.25">
      <c r="A68" s="135" t="str">
        <f>TEXT('2019 5U G'!B70,"mm/dd/yyyy")</f>
        <v>05/05/2019</v>
      </c>
      <c r="B68" s="136">
        <f>'2019 5U G'!D70</f>
        <v>0.4375</v>
      </c>
      <c r="C68" s="135" t="str">
        <f t="shared" si="1"/>
        <v>05/05/2019</v>
      </c>
      <c r="D68" s="136">
        <f>'2019 5U G'!E70</f>
        <v>0.47916666666666669</v>
      </c>
      <c r="E68" s="119" t="str">
        <f>'2019 5U G'!K70</f>
        <v>RALLY CAP DAY #1</v>
      </c>
      <c r="F68" s="119"/>
      <c r="G68" s="119" t="str">
        <f>'2019 5U G'!F70</f>
        <v>Cres. Pk South Mini - East</v>
      </c>
      <c r="H68" s="119"/>
      <c r="I68" s="119"/>
      <c r="J68" s="119"/>
      <c r="K68" s="119"/>
      <c r="L68" s="119"/>
      <c r="M68" s="119" t="str">
        <f>VLOOKUP('2019 5U G'!G70,'2019 5U Teams'!$A$3:$B$11,2,FALSE)</f>
        <v>5URoyals2019</v>
      </c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</row>
    <row r="69" spans="1:28" x14ac:dyDescent="0.25">
      <c r="A69" s="135" t="str">
        <f>TEXT('2019 5U G'!B71,"mm/dd/yyyy")</f>
        <v>05/05/2019</v>
      </c>
      <c r="B69" s="136">
        <f>'2019 5U G'!D71</f>
        <v>0.4375</v>
      </c>
      <c r="C69" s="135" t="str">
        <f t="shared" si="1"/>
        <v>05/05/2019</v>
      </c>
      <c r="D69" s="136">
        <f>'2019 5U G'!E71</f>
        <v>0.47916666666666669</v>
      </c>
      <c r="E69" s="119" t="str">
        <f>'2019 5U G'!K71</f>
        <v>RALLY CAP DAY #1</v>
      </c>
      <c r="F69" s="119"/>
      <c r="G69" s="119" t="str">
        <f>'2019 5U G'!F71</f>
        <v>Cres. Pk South Mini - East</v>
      </c>
      <c r="H69" s="119"/>
      <c r="I69" s="119"/>
      <c r="J69" s="119"/>
      <c r="K69" s="119"/>
      <c r="L69" s="119"/>
      <c r="M69" s="119" t="str">
        <f>VLOOKUP('2019 5U G'!G71,'2019 5U Teams'!$A$3:$B$11,2,FALSE)</f>
        <v>5UTigers2019</v>
      </c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</row>
    <row r="70" spans="1:28" x14ac:dyDescent="0.25">
      <c r="A70" s="135" t="str">
        <f>TEXT('2019 5U G'!B72,"mm/dd/yyyy")</f>
        <v>05/05/2019</v>
      </c>
      <c r="B70" s="136">
        <f>'2019 5U G'!D72</f>
        <v>0.4375</v>
      </c>
      <c r="C70" s="135" t="str">
        <f t="shared" si="1"/>
        <v>05/05/2019</v>
      </c>
      <c r="D70" s="136">
        <f>'2019 5U G'!E72</f>
        <v>0.47916666666666669</v>
      </c>
      <c r="E70" s="119" t="str">
        <f>'2019 5U G'!K72</f>
        <v>RALLY CAP DAY #1</v>
      </c>
      <c r="F70" s="119"/>
      <c r="G70" s="119" t="str">
        <f>'2019 5U G'!F72</f>
        <v>Cres. Pk South Mini - East</v>
      </c>
      <c r="H70" s="119"/>
      <c r="I70" s="119"/>
      <c r="J70" s="119"/>
      <c r="K70" s="119"/>
      <c r="L70" s="119"/>
      <c r="M70" s="119" t="str">
        <f>VLOOKUP('2019 5U G'!G72,'2019 5U Teams'!$A$3:$B$11,2,FALSE)</f>
        <v>5UYankees2019</v>
      </c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</row>
    <row r="71" spans="1:28" x14ac:dyDescent="0.25">
      <c r="A71" s="135" t="str">
        <f>TEXT('2019 5U G'!B73,"mm/dd/yyyy")</f>
        <v>05/06/2019</v>
      </c>
      <c r="B71" s="136">
        <f>'2019 5U G'!D73</f>
        <v>0.75</v>
      </c>
      <c r="C71" s="135" t="str">
        <f t="shared" si="1"/>
        <v>05/06/2019</v>
      </c>
      <c r="D71" s="136">
        <f>'2019 5U G'!E73</f>
        <v>0.79166666666666663</v>
      </c>
      <c r="E71" s="119" t="str">
        <f>'2019 5U G'!K73</f>
        <v>Dbac-Dodg-Yank</v>
      </c>
      <c r="F71" s="119"/>
      <c r="G71" s="119" t="str">
        <f>'2019 5U G'!F73</f>
        <v>Cres. Pk South Mini - East</v>
      </c>
      <c r="H71" s="119"/>
      <c r="I71" s="119"/>
      <c r="J71" s="119"/>
      <c r="K71" s="119"/>
      <c r="L71" s="119"/>
      <c r="M71" s="119" t="str">
        <f>VLOOKUP('2019 5U G'!G73,'2019 5U Teams'!$A$3:$B$11,2,FALSE)</f>
        <v>5UDbacks2019</v>
      </c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</row>
    <row r="72" spans="1:28" x14ac:dyDescent="0.25">
      <c r="A72" s="135" t="str">
        <f>TEXT('2019 5U G'!B74,"mm/dd/yyyy")</f>
        <v>05/06/2019</v>
      </c>
      <c r="B72" s="136">
        <f>'2019 5U G'!D74</f>
        <v>0.75</v>
      </c>
      <c r="C72" s="135" t="str">
        <f t="shared" si="1"/>
        <v>05/06/2019</v>
      </c>
      <c r="D72" s="136">
        <f>'2019 5U G'!E74</f>
        <v>0.79166666666666663</v>
      </c>
      <c r="E72" s="119" t="str">
        <f>'2019 5U G'!K74</f>
        <v>Dbac-Dodg-Yank</v>
      </c>
      <c r="F72" s="119"/>
      <c r="G72" s="119" t="str">
        <f>'2019 5U G'!F74</f>
        <v>Cres. Pk South Mini - East</v>
      </c>
      <c r="H72" s="119"/>
      <c r="I72" s="119"/>
      <c r="J72" s="119"/>
      <c r="K72" s="119"/>
      <c r="L72" s="119"/>
      <c r="M72" s="119" t="str">
        <f>VLOOKUP('2019 5U G'!G74,'2019 5U Teams'!$A$3:$B$11,2,FALSE)</f>
        <v>5UDodgers2019</v>
      </c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19"/>
      <c r="Z72" s="119"/>
      <c r="AA72" s="119"/>
      <c r="AB72" s="119"/>
    </row>
    <row r="73" spans="1:28" x14ac:dyDescent="0.25">
      <c r="A73" s="135" t="str">
        <f>TEXT('2019 5U G'!B75,"mm/dd/yyyy")</f>
        <v>05/06/2019</v>
      </c>
      <c r="B73" s="136">
        <f>'2019 5U G'!D75</f>
        <v>0.75</v>
      </c>
      <c r="C73" s="135" t="str">
        <f t="shared" si="1"/>
        <v>05/06/2019</v>
      </c>
      <c r="D73" s="136">
        <f>'2019 5U G'!E75</f>
        <v>0.79166666666666663</v>
      </c>
      <c r="E73" s="119" t="str">
        <f>'2019 5U G'!K75</f>
        <v>Dbac-Dodg-Yank</v>
      </c>
      <c r="F73" s="119"/>
      <c r="G73" s="119" t="str">
        <f>'2019 5U G'!F75</f>
        <v>Cres. Pk South Mini - East</v>
      </c>
      <c r="H73" s="119"/>
      <c r="I73" s="119"/>
      <c r="J73" s="119"/>
      <c r="K73" s="119"/>
      <c r="L73" s="119"/>
      <c r="M73" s="119" t="str">
        <f>VLOOKUP('2019 5U G'!G75,'2019 5U Teams'!$A$3:$B$11,2,FALSE)</f>
        <v>5UYankees2019</v>
      </c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</row>
    <row r="74" spans="1:28" x14ac:dyDescent="0.25">
      <c r="A74" s="135" t="str">
        <f>TEXT('2019 5U G'!B76,"mm/dd/yyyy")</f>
        <v>05/08/2019</v>
      </c>
      <c r="B74" s="136">
        <f>'2019 5U G'!D76</f>
        <v>0.70833333333333337</v>
      </c>
      <c r="C74" s="135" t="str">
        <f t="shared" si="1"/>
        <v>05/08/2019</v>
      </c>
      <c r="D74" s="136">
        <f>'2019 5U G'!E76</f>
        <v>0.75</v>
      </c>
      <c r="E74" s="119" t="str">
        <f>'2019 5U G'!K76</f>
        <v>Pira-Mari-Tige</v>
      </c>
      <c r="F74" s="119"/>
      <c r="G74" s="119" t="str">
        <f>'2019 5U G'!F76</f>
        <v>Cres. Pk South Mini - East</v>
      </c>
      <c r="H74" s="119"/>
      <c r="I74" s="119"/>
      <c r="J74" s="119"/>
      <c r="K74" s="119"/>
      <c r="L74" s="119"/>
      <c r="M74" s="119" t="str">
        <f>VLOOKUP('2019 5U G'!G76,'2019 5U Teams'!$A$3:$B$11,2,FALSE)</f>
        <v>5UPirates2019</v>
      </c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  <c r="AB74" s="119"/>
    </row>
    <row r="75" spans="1:28" x14ac:dyDescent="0.25">
      <c r="A75" s="135" t="str">
        <f>TEXT('2019 5U G'!B77,"mm/dd/yyyy")</f>
        <v>05/08/2019</v>
      </c>
      <c r="B75" s="136">
        <f>'2019 5U G'!D77</f>
        <v>0.70833333333333337</v>
      </c>
      <c r="C75" s="135" t="str">
        <f t="shared" si="1"/>
        <v>05/08/2019</v>
      </c>
      <c r="D75" s="136">
        <f>'2019 5U G'!E77</f>
        <v>0.75</v>
      </c>
      <c r="E75" s="119" t="str">
        <f>'2019 5U G'!K77</f>
        <v>Pira-Mari-Tige</v>
      </c>
      <c r="F75" s="119"/>
      <c r="G75" s="119" t="str">
        <f>'2019 5U G'!F77</f>
        <v>Cres. Pk South Mini - East</v>
      </c>
      <c r="H75" s="119"/>
      <c r="I75" s="119"/>
      <c r="J75" s="119"/>
      <c r="K75" s="119"/>
      <c r="L75" s="119"/>
      <c r="M75" s="119" t="str">
        <f>VLOOKUP('2019 5U G'!G77,'2019 5U Teams'!$A$3:$B$11,2,FALSE)</f>
        <v>5UMariners2019</v>
      </c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</row>
    <row r="76" spans="1:28" x14ac:dyDescent="0.25">
      <c r="A76" s="135" t="str">
        <f>TEXT('2019 5U G'!B78,"mm/dd/yyyy")</f>
        <v>05/08/2019</v>
      </c>
      <c r="B76" s="136">
        <f>'2019 5U G'!D78</f>
        <v>0.70833333333333337</v>
      </c>
      <c r="C76" s="135" t="str">
        <f t="shared" si="1"/>
        <v>05/08/2019</v>
      </c>
      <c r="D76" s="136">
        <f>'2019 5U G'!E78</f>
        <v>0.75</v>
      </c>
      <c r="E76" s="119" t="str">
        <f>'2019 5U G'!K78</f>
        <v>Pira-Mari-Tige</v>
      </c>
      <c r="F76" s="119"/>
      <c r="G76" s="119" t="str">
        <f>'2019 5U G'!F78</f>
        <v>Cres. Pk South Mini - East</v>
      </c>
      <c r="H76" s="119"/>
      <c r="I76" s="119"/>
      <c r="J76" s="119"/>
      <c r="K76" s="119"/>
      <c r="L76" s="119"/>
      <c r="M76" s="119" t="str">
        <f>VLOOKUP('2019 5U G'!G78,'2019 5U Teams'!$A$3:$B$11,2,FALSE)</f>
        <v>5UTigers2019</v>
      </c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</row>
    <row r="77" spans="1:28" x14ac:dyDescent="0.25">
      <c r="A77" s="135" t="str">
        <f>TEXT('2019 5U G'!B79,"mm/dd/yyyy")</f>
        <v>05/08/2019</v>
      </c>
      <c r="B77" s="136">
        <f>'2019 5U G'!D79</f>
        <v>0.75</v>
      </c>
      <c r="C77" s="135" t="str">
        <f t="shared" si="1"/>
        <v>05/08/2019</v>
      </c>
      <c r="D77" s="136">
        <f>'2019 5U G'!E79</f>
        <v>0.79166666666666663</v>
      </c>
      <c r="E77" s="119" t="str">
        <f>'2019 5U G'!K79</f>
        <v>Blue-Rock-Roya</v>
      </c>
      <c r="F77" s="119"/>
      <c r="G77" s="119" t="str">
        <f>'2019 5U G'!F79</f>
        <v>Cres. Pk South Mini - East</v>
      </c>
      <c r="H77" s="119"/>
      <c r="I77" s="119"/>
      <c r="J77" s="119"/>
      <c r="K77" s="119"/>
      <c r="L77" s="119"/>
      <c r="M77" s="119" t="str">
        <f>VLOOKUP('2019 5U G'!G79,'2019 5U Teams'!$A$3:$B$11,2,FALSE)</f>
        <v>5UBlueJays2019</v>
      </c>
      <c r="N77" s="119"/>
      <c r="O77" s="119"/>
      <c r="P77" s="119"/>
      <c r="Q77" s="119"/>
      <c r="R77" s="119"/>
      <c r="S77" s="119"/>
      <c r="T77" s="119"/>
      <c r="U77" s="119"/>
      <c r="V77" s="119"/>
      <c r="W77" s="119"/>
      <c r="X77" s="119"/>
      <c r="Y77" s="119"/>
      <c r="Z77" s="119"/>
      <c r="AA77" s="119"/>
      <c r="AB77" s="119"/>
    </row>
    <row r="78" spans="1:28" x14ac:dyDescent="0.25">
      <c r="A78" s="135" t="str">
        <f>TEXT('2019 5U G'!B80,"mm/dd/yyyy")</f>
        <v>05/08/2019</v>
      </c>
      <c r="B78" s="136">
        <f>'2019 5U G'!D80</f>
        <v>0.75</v>
      </c>
      <c r="C78" s="135" t="str">
        <f t="shared" si="1"/>
        <v>05/08/2019</v>
      </c>
      <c r="D78" s="136">
        <f>'2019 5U G'!E80</f>
        <v>0.79166666666666663</v>
      </c>
      <c r="E78" s="119" t="str">
        <f>'2019 5U G'!K80</f>
        <v>Blue-Rock-Roya</v>
      </c>
      <c r="F78" s="119"/>
      <c r="G78" s="119" t="str">
        <f>'2019 5U G'!F80</f>
        <v>Cres. Pk South Mini - East</v>
      </c>
      <c r="H78" s="119"/>
      <c r="I78" s="119"/>
      <c r="J78" s="119"/>
      <c r="K78" s="119"/>
      <c r="L78" s="119"/>
      <c r="M78" s="119" t="str">
        <f>VLOOKUP('2019 5U G'!G80,'2019 5U Teams'!$A$3:$B$11,2,FALSE)</f>
        <v>5URockies2019</v>
      </c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</row>
    <row r="79" spans="1:28" x14ac:dyDescent="0.25">
      <c r="A79" s="135" t="str">
        <f>TEXT('2019 5U G'!B81,"mm/dd/yyyy")</f>
        <v>05/08/2019</v>
      </c>
      <c r="B79" s="136">
        <f>'2019 5U G'!D81</f>
        <v>0.75</v>
      </c>
      <c r="C79" s="135" t="str">
        <f t="shared" si="1"/>
        <v>05/08/2019</v>
      </c>
      <c r="D79" s="136">
        <f>'2019 5U G'!E81</f>
        <v>0.79166666666666663</v>
      </c>
      <c r="E79" s="119" t="str">
        <f>'2019 5U G'!K81</f>
        <v>Blue-Rock-Roya</v>
      </c>
      <c r="F79" s="119"/>
      <c r="G79" s="119" t="str">
        <f>'2019 5U G'!F81</f>
        <v>Cres. Pk South Mini - East</v>
      </c>
      <c r="H79" s="119"/>
      <c r="I79" s="119"/>
      <c r="J79" s="119"/>
      <c r="K79" s="119"/>
      <c r="L79" s="119"/>
      <c r="M79" s="119" t="str">
        <f>VLOOKUP('2019 5U G'!G81,'2019 5U Teams'!$A$3:$B$11,2,FALSE)</f>
        <v>5URoyals2019</v>
      </c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</row>
    <row r="80" spans="1:28" x14ac:dyDescent="0.25">
      <c r="A80" s="135" t="str">
        <f>TEXT('2019 5U G'!B82,"mm/dd/yyyy")</f>
        <v>05/12/2019</v>
      </c>
      <c r="B80" s="136">
        <f>'2019 5U G'!D82</f>
        <v>0.39583333333333331</v>
      </c>
      <c r="C80" s="135" t="str">
        <f t="shared" si="1"/>
        <v>05/12/2019</v>
      </c>
      <c r="D80" s="136">
        <f>'2019 5U G'!E82</f>
        <v>0.4375</v>
      </c>
      <c r="E80" s="119" t="str">
        <f>'2019 5U G'!K82</f>
        <v>Dbac-Mari-Roya</v>
      </c>
      <c r="F80" s="119"/>
      <c r="G80" s="119" t="str">
        <f>'2019 5U G'!F82</f>
        <v>Cres. Pk South Mini - East</v>
      </c>
      <c r="H80" s="119"/>
      <c r="I80" s="119"/>
      <c r="J80" s="119"/>
      <c r="K80" s="119"/>
      <c r="L80" s="119"/>
      <c r="M80" s="119" t="str">
        <f>VLOOKUP('2019 5U G'!G82,'2019 5U Teams'!$A$3:$B$11,2,FALSE)</f>
        <v>5UDbacks2019</v>
      </c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</row>
    <row r="81" spans="1:28" x14ac:dyDescent="0.25">
      <c r="A81" s="135" t="str">
        <f>TEXT('2019 5U G'!B83,"mm/dd/yyyy")</f>
        <v>05/12/2019</v>
      </c>
      <c r="B81" s="136">
        <f>'2019 5U G'!D83</f>
        <v>0.39583333333333331</v>
      </c>
      <c r="C81" s="135" t="str">
        <f t="shared" si="1"/>
        <v>05/12/2019</v>
      </c>
      <c r="D81" s="136">
        <f>'2019 5U G'!E83</f>
        <v>0.4375</v>
      </c>
      <c r="E81" s="119" t="str">
        <f>'2019 5U G'!K83</f>
        <v>Dbac-Mari-Roya</v>
      </c>
      <c r="F81" s="119"/>
      <c r="G81" s="119" t="str">
        <f>'2019 5U G'!F83</f>
        <v>Cres. Pk South Mini - East</v>
      </c>
      <c r="H81" s="119"/>
      <c r="I81" s="119"/>
      <c r="J81" s="119"/>
      <c r="K81" s="119"/>
      <c r="L81" s="119"/>
      <c r="M81" s="119" t="str">
        <f>VLOOKUP('2019 5U G'!G83,'2019 5U Teams'!$A$3:$B$11,2,FALSE)</f>
        <v>5UMariners2019</v>
      </c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  <c r="Z81" s="119"/>
      <c r="AA81" s="119"/>
      <c r="AB81" s="119"/>
    </row>
    <row r="82" spans="1:28" x14ac:dyDescent="0.25">
      <c r="A82" s="135" t="str">
        <f>TEXT('2019 5U G'!B84,"mm/dd/yyyy")</f>
        <v>05/12/2019</v>
      </c>
      <c r="B82" s="136">
        <f>'2019 5U G'!D84</f>
        <v>0.39583333333333331</v>
      </c>
      <c r="C82" s="135" t="str">
        <f t="shared" si="1"/>
        <v>05/12/2019</v>
      </c>
      <c r="D82" s="136">
        <f>'2019 5U G'!E84</f>
        <v>0.4375</v>
      </c>
      <c r="E82" s="119" t="str">
        <f>'2019 5U G'!K84</f>
        <v>Dbac-Mari-Roya</v>
      </c>
      <c r="F82" s="119"/>
      <c r="G82" s="119" t="str">
        <f>'2019 5U G'!F84</f>
        <v>Cres. Pk South Mini - East</v>
      </c>
      <c r="H82" s="119"/>
      <c r="I82" s="119"/>
      <c r="J82" s="119"/>
      <c r="K82" s="119"/>
      <c r="L82" s="119"/>
      <c r="M82" s="119" t="str">
        <f>VLOOKUP('2019 5U G'!G84,'2019 5U Teams'!$A$3:$B$11,2,FALSE)</f>
        <v>5URoyals2019</v>
      </c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</row>
    <row r="83" spans="1:28" x14ac:dyDescent="0.25">
      <c r="A83" s="135" t="str">
        <f>TEXT('2019 5U G'!B85,"mm/dd/yyyy")</f>
        <v>05/12/2019</v>
      </c>
      <c r="B83" s="136">
        <f>'2019 5U G'!D85</f>
        <v>0.4375</v>
      </c>
      <c r="C83" s="135" t="str">
        <f t="shared" si="1"/>
        <v>05/12/2019</v>
      </c>
      <c r="D83" s="136">
        <f>'2019 5U G'!E85</f>
        <v>0.47916666666666669</v>
      </c>
      <c r="E83" s="119" t="str">
        <f>'2019 5U G'!K85</f>
        <v>Dodg-Tige-Blue</v>
      </c>
      <c r="F83" s="119"/>
      <c r="G83" s="119" t="str">
        <f>'2019 5U G'!F85</f>
        <v>Cres. Pk South Mini - East</v>
      </c>
      <c r="H83" s="119"/>
      <c r="I83" s="119"/>
      <c r="J83" s="119"/>
      <c r="K83" s="119"/>
      <c r="L83" s="119"/>
      <c r="M83" s="119" t="str">
        <f>VLOOKUP('2019 5U G'!G85,'2019 5U Teams'!$A$3:$B$11,2,FALSE)</f>
        <v>5UDodgers2019</v>
      </c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</row>
    <row r="84" spans="1:28" x14ac:dyDescent="0.25">
      <c r="A84" s="135" t="str">
        <f>TEXT('2019 5U G'!B86,"mm/dd/yyyy")</f>
        <v>05/12/2019</v>
      </c>
      <c r="B84" s="136">
        <f>'2019 5U G'!D86</f>
        <v>0.4375</v>
      </c>
      <c r="C84" s="135" t="str">
        <f t="shared" si="1"/>
        <v>05/12/2019</v>
      </c>
      <c r="D84" s="136">
        <f>'2019 5U G'!E86</f>
        <v>0.47916666666666669</v>
      </c>
      <c r="E84" s="119" t="str">
        <f>'2019 5U G'!K86</f>
        <v>Dodg-Tige-Blue</v>
      </c>
      <c r="F84" s="119"/>
      <c r="G84" s="119" t="str">
        <f>'2019 5U G'!F86</f>
        <v>Cres. Pk South Mini - East</v>
      </c>
      <c r="H84" s="119"/>
      <c r="I84" s="119"/>
      <c r="J84" s="119"/>
      <c r="K84" s="119"/>
      <c r="L84" s="119"/>
      <c r="M84" s="119" t="str">
        <f>VLOOKUP('2019 5U G'!G86,'2019 5U Teams'!$A$3:$B$11,2,FALSE)</f>
        <v>5UTigers2019</v>
      </c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</row>
    <row r="85" spans="1:28" x14ac:dyDescent="0.25">
      <c r="A85" s="135" t="str">
        <f>TEXT('2019 5U G'!B87,"mm/dd/yyyy")</f>
        <v>05/12/2019</v>
      </c>
      <c r="B85" s="136">
        <f>'2019 5U G'!D87</f>
        <v>0.4375</v>
      </c>
      <c r="C85" s="135" t="str">
        <f t="shared" si="1"/>
        <v>05/12/2019</v>
      </c>
      <c r="D85" s="136">
        <f>'2019 5U G'!E87</f>
        <v>0.47916666666666669</v>
      </c>
      <c r="E85" s="119" t="str">
        <f>'2019 5U G'!K87</f>
        <v>Dodg-Tige-Blue</v>
      </c>
      <c r="F85" s="119"/>
      <c r="G85" s="119" t="str">
        <f>'2019 5U G'!F87</f>
        <v>Cres. Pk South Mini - East</v>
      </c>
      <c r="H85" s="119"/>
      <c r="I85" s="119"/>
      <c r="J85" s="119"/>
      <c r="K85" s="119"/>
      <c r="L85" s="119"/>
      <c r="M85" s="119" t="str">
        <f>VLOOKUP('2019 5U G'!G87,'2019 5U Teams'!$A$3:$B$11,2,FALSE)</f>
        <v>5UBlueJays2019</v>
      </c>
      <c r="N85" s="119"/>
      <c r="O85" s="119"/>
      <c r="P85" s="119"/>
      <c r="Q85" s="119"/>
      <c r="R85" s="119"/>
      <c r="S85" s="119"/>
      <c r="T85" s="119"/>
      <c r="U85" s="119"/>
      <c r="V85" s="119"/>
      <c r="W85" s="119"/>
      <c r="X85" s="119"/>
      <c r="Y85" s="119"/>
      <c r="Z85" s="119"/>
      <c r="AA85" s="119"/>
      <c r="AB85" s="119"/>
    </row>
    <row r="86" spans="1:28" x14ac:dyDescent="0.25">
      <c r="A86" s="135" t="str">
        <f>TEXT('2019 5U G'!B88,"mm/dd/yyyy")</f>
        <v>05/12/2019</v>
      </c>
      <c r="B86" s="136">
        <f>'2019 5U G'!D88</f>
        <v>0.4375</v>
      </c>
      <c r="C86" s="135" t="str">
        <f t="shared" si="1"/>
        <v>05/12/2019</v>
      </c>
      <c r="D86" s="136">
        <f>'2019 5U G'!E88</f>
        <v>0.47916666666666669</v>
      </c>
      <c r="E86" s="119" t="str">
        <f>'2019 5U G'!K88</f>
        <v>Yank-Pira-Rock</v>
      </c>
      <c r="F86" s="119"/>
      <c r="G86" s="119" t="str">
        <f>'2019 5U G'!F88</f>
        <v>Cres. Pk South Mini - West</v>
      </c>
      <c r="H86" s="119"/>
      <c r="I86" s="119"/>
      <c r="J86" s="119"/>
      <c r="K86" s="119"/>
      <c r="L86" s="119"/>
      <c r="M86" s="119" t="str">
        <f>VLOOKUP('2019 5U G'!G88,'2019 5U Teams'!$A$3:$B$11,2,FALSE)</f>
        <v>5UYankees2019</v>
      </c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</row>
    <row r="87" spans="1:28" x14ac:dyDescent="0.25">
      <c r="A87" s="135" t="str">
        <f>TEXT('2019 5U G'!B89,"mm/dd/yyyy")</f>
        <v>05/12/2019</v>
      </c>
      <c r="B87" s="136">
        <f>'2019 5U G'!D89</f>
        <v>0.4375</v>
      </c>
      <c r="C87" s="135" t="str">
        <f t="shared" si="1"/>
        <v>05/12/2019</v>
      </c>
      <c r="D87" s="136">
        <f>'2019 5U G'!E89</f>
        <v>0.47916666666666669</v>
      </c>
      <c r="E87" s="119" t="str">
        <f>'2019 5U G'!K89</f>
        <v>Yank-Pira-Rock</v>
      </c>
      <c r="F87" s="119"/>
      <c r="G87" s="119" t="str">
        <f>'2019 5U G'!F89</f>
        <v>Cres. Pk South Mini - West</v>
      </c>
      <c r="H87" s="119"/>
      <c r="I87" s="119"/>
      <c r="J87" s="119"/>
      <c r="K87" s="119"/>
      <c r="L87" s="119"/>
      <c r="M87" s="119" t="str">
        <f>VLOOKUP('2019 5U G'!G89,'2019 5U Teams'!$A$3:$B$11,2,FALSE)</f>
        <v>5UPirates2019</v>
      </c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</row>
    <row r="88" spans="1:28" x14ac:dyDescent="0.25">
      <c r="A88" s="135" t="str">
        <f>TEXT('2019 5U G'!B90,"mm/dd/yyyy")</f>
        <v>05/12/2019</v>
      </c>
      <c r="B88" s="136">
        <f>'2019 5U G'!D90</f>
        <v>0.4375</v>
      </c>
      <c r="C88" s="135" t="str">
        <f t="shared" si="1"/>
        <v>05/12/2019</v>
      </c>
      <c r="D88" s="136">
        <f>'2019 5U G'!E90</f>
        <v>0.47916666666666669</v>
      </c>
      <c r="E88" s="119" t="str">
        <f>'2019 5U G'!K90</f>
        <v>Yank-Pira-Rock</v>
      </c>
      <c r="F88" s="119"/>
      <c r="G88" s="119" t="str">
        <f>'2019 5U G'!F90</f>
        <v>Cres. Pk South Mini - West</v>
      </c>
      <c r="H88" s="119"/>
      <c r="I88" s="119"/>
      <c r="J88" s="119"/>
      <c r="K88" s="119"/>
      <c r="L88" s="119"/>
      <c r="M88" s="119" t="str">
        <f>VLOOKUP('2019 5U G'!G90,'2019 5U Teams'!$A$3:$B$11,2,FALSE)</f>
        <v>5URockies2019</v>
      </c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19"/>
      <c r="Z88" s="119"/>
      <c r="AA88" s="119"/>
      <c r="AB88" s="119"/>
    </row>
    <row r="89" spans="1:28" x14ac:dyDescent="0.25">
      <c r="A89" s="135" t="str">
        <f>TEXT('2019 5U G'!B91,"mm/dd/yyyy")</f>
        <v>05/13/2019</v>
      </c>
      <c r="B89" s="136">
        <f>'2019 5U G'!D91</f>
        <v>0.75</v>
      </c>
      <c r="C89" s="135" t="str">
        <f t="shared" si="1"/>
        <v>05/13/2019</v>
      </c>
      <c r="D89" s="136">
        <f>'2019 5U G'!E91</f>
        <v>0.79166666666666663</v>
      </c>
      <c r="E89" s="119" t="str">
        <f>'2019 5U G'!K91</f>
        <v>Dbac-Dodg-Yank</v>
      </c>
      <c r="F89" s="119"/>
      <c r="G89" s="119" t="str">
        <f>'2019 5U G'!F91</f>
        <v>Cres. Pk South Mini - East</v>
      </c>
      <c r="H89" s="119"/>
      <c r="I89" s="119"/>
      <c r="J89" s="119"/>
      <c r="K89" s="119"/>
      <c r="L89" s="119"/>
      <c r="M89" s="119" t="str">
        <f>VLOOKUP('2019 5U G'!G91,'2019 5U Teams'!$A$3:$B$11,2,FALSE)</f>
        <v>5UDbacks2019</v>
      </c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</row>
    <row r="90" spans="1:28" x14ac:dyDescent="0.25">
      <c r="A90" s="135" t="str">
        <f>TEXT('2019 5U G'!B92,"mm/dd/yyyy")</f>
        <v>05/13/2019</v>
      </c>
      <c r="B90" s="136">
        <f>'2019 5U G'!D92</f>
        <v>0.75</v>
      </c>
      <c r="C90" s="135" t="str">
        <f t="shared" si="1"/>
        <v>05/13/2019</v>
      </c>
      <c r="D90" s="136">
        <f>'2019 5U G'!E92</f>
        <v>0.79166666666666663</v>
      </c>
      <c r="E90" s="119" t="str">
        <f>'2019 5U G'!K92</f>
        <v>Dbac-Dodg-Yank</v>
      </c>
      <c r="F90" s="119"/>
      <c r="G90" s="119" t="str">
        <f>'2019 5U G'!F92</f>
        <v>Cres. Pk South Mini - East</v>
      </c>
      <c r="H90" s="119"/>
      <c r="I90" s="119"/>
      <c r="J90" s="119"/>
      <c r="K90" s="119"/>
      <c r="L90" s="119"/>
      <c r="M90" s="119" t="str">
        <f>VLOOKUP('2019 5U G'!G92,'2019 5U Teams'!$A$3:$B$11,2,FALSE)</f>
        <v>5UDodgers2019</v>
      </c>
      <c r="N90" s="119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  <c r="Z90" s="119"/>
      <c r="AA90" s="119"/>
      <c r="AB90" s="119"/>
    </row>
    <row r="91" spans="1:28" x14ac:dyDescent="0.25">
      <c r="A91" s="135" t="str">
        <f>TEXT('2019 5U G'!B93,"mm/dd/yyyy")</f>
        <v>05/13/2019</v>
      </c>
      <c r="B91" s="136">
        <f>'2019 5U G'!D93</f>
        <v>0.75</v>
      </c>
      <c r="C91" s="135" t="str">
        <f t="shared" si="1"/>
        <v>05/13/2019</v>
      </c>
      <c r="D91" s="136">
        <f>'2019 5U G'!E93</f>
        <v>0.79166666666666663</v>
      </c>
      <c r="E91" s="119" t="str">
        <f>'2019 5U G'!K93</f>
        <v>Dbac-Dodg-Yank</v>
      </c>
      <c r="F91" s="119"/>
      <c r="G91" s="119" t="str">
        <f>'2019 5U G'!F93</f>
        <v>Cres. Pk South Mini - East</v>
      </c>
      <c r="H91" s="119"/>
      <c r="I91" s="119"/>
      <c r="J91" s="119"/>
      <c r="K91" s="119"/>
      <c r="L91" s="119"/>
      <c r="M91" s="119" t="str">
        <f>VLOOKUP('2019 5U G'!G93,'2019 5U Teams'!$A$3:$B$11,2,FALSE)</f>
        <v>5UYankees2019</v>
      </c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</row>
    <row r="92" spans="1:28" x14ac:dyDescent="0.25">
      <c r="A92" s="135" t="str">
        <f>TEXT('2019 5U G'!B94,"mm/dd/yyyy")</f>
        <v>05/15/2019</v>
      </c>
      <c r="B92" s="136">
        <f>'2019 5U G'!D94</f>
        <v>0.70833333333333337</v>
      </c>
      <c r="C92" s="135" t="str">
        <f t="shared" si="1"/>
        <v>05/15/2019</v>
      </c>
      <c r="D92" s="136">
        <f>'2019 5U G'!E94</f>
        <v>0.75</v>
      </c>
      <c r="E92" s="119" t="str">
        <f>'2019 5U G'!K94</f>
        <v>Pira-Mari-Tige</v>
      </c>
      <c r="F92" s="119"/>
      <c r="G92" s="119" t="str">
        <f>'2019 5U G'!F94</f>
        <v>Cres. Pk South Mini - East</v>
      </c>
      <c r="H92" s="119"/>
      <c r="I92" s="119"/>
      <c r="J92" s="119"/>
      <c r="K92" s="119"/>
      <c r="L92" s="119"/>
      <c r="M92" s="119" t="str">
        <f>VLOOKUP('2019 5U G'!G94,'2019 5U Teams'!$A$3:$B$11,2,FALSE)</f>
        <v>5UPirates2019</v>
      </c>
      <c r="N92" s="119"/>
      <c r="O92" s="119"/>
      <c r="P92" s="119"/>
      <c r="Q92" s="119"/>
      <c r="R92" s="119"/>
      <c r="S92" s="119"/>
      <c r="T92" s="119"/>
      <c r="U92" s="119"/>
      <c r="V92" s="119"/>
      <c r="W92" s="119"/>
      <c r="X92" s="119"/>
      <c r="Y92" s="119"/>
      <c r="Z92" s="119"/>
      <c r="AA92" s="119"/>
      <c r="AB92" s="119"/>
    </row>
    <row r="93" spans="1:28" x14ac:dyDescent="0.25">
      <c r="A93" s="135" t="str">
        <f>TEXT('2019 5U G'!B95,"mm/dd/yyyy")</f>
        <v>05/15/2019</v>
      </c>
      <c r="B93" s="136">
        <f>'2019 5U G'!D95</f>
        <v>0.70833333333333337</v>
      </c>
      <c r="C93" s="135" t="str">
        <f t="shared" si="1"/>
        <v>05/15/2019</v>
      </c>
      <c r="D93" s="136">
        <f>'2019 5U G'!E95</f>
        <v>0.75</v>
      </c>
      <c r="E93" s="119" t="str">
        <f>'2019 5U G'!K95</f>
        <v>Pira-Mari-Tige</v>
      </c>
      <c r="F93" s="119"/>
      <c r="G93" s="119" t="str">
        <f>'2019 5U G'!F95</f>
        <v>Cres. Pk South Mini - East</v>
      </c>
      <c r="H93" s="119"/>
      <c r="I93" s="119"/>
      <c r="J93" s="119"/>
      <c r="K93" s="119"/>
      <c r="L93" s="119"/>
      <c r="M93" s="119" t="str">
        <f>VLOOKUP('2019 5U G'!G95,'2019 5U Teams'!$A$3:$B$11,2,FALSE)</f>
        <v>5UMariners2019</v>
      </c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19"/>
      <c r="AB93" s="119"/>
    </row>
    <row r="94" spans="1:28" x14ac:dyDescent="0.25">
      <c r="A94" s="135" t="str">
        <f>TEXT('2019 5U G'!B96,"mm/dd/yyyy")</f>
        <v>05/15/2019</v>
      </c>
      <c r="B94" s="136">
        <f>'2019 5U G'!D96</f>
        <v>0.70833333333333337</v>
      </c>
      <c r="C94" s="135" t="str">
        <f t="shared" si="1"/>
        <v>05/15/2019</v>
      </c>
      <c r="D94" s="136">
        <f>'2019 5U G'!E96</f>
        <v>0.75</v>
      </c>
      <c r="E94" s="119" t="str">
        <f>'2019 5U G'!K96</f>
        <v>Pira-Mari-Tige</v>
      </c>
      <c r="F94" s="119"/>
      <c r="G94" s="119" t="str">
        <f>'2019 5U G'!F96</f>
        <v>Cres. Pk South Mini - East</v>
      </c>
      <c r="H94" s="119"/>
      <c r="I94" s="119"/>
      <c r="J94" s="119"/>
      <c r="K94" s="119"/>
      <c r="L94" s="119"/>
      <c r="M94" s="119" t="str">
        <f>VLOOKUP('2019 5U G'!G96,'2019 5U Teams'!$A$3:$B$11,2,FALSE)</f>
        <v>5UTigers2019</v>
      </c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</row>
    <row r="95" spans="1:28" x14ac:dyDescent="0.25">
      <c r="A95" s="135" t="str">
        <f>TEXT('2019 5U G'!B97,"mm/dd/yyyy")</f>
        <v>05/15/2019</v>
      </c>
      <c r="B95" s="136">
        <f>'2019 5U G'!D97</f>
        <v>0.75</v>
      </c>
      <c r="C95" s="135" t="str">
        <f t="shared" si="1"/>
        <v>05/15/2019</v>
      </c>
      <c r="D95" s="136">
        <f>'2019 5U G'!E97</f>
        <v>0.79166666666666663</v>
      </c>
      <c r="E95" s="119" t="str">
        <f>'2019 5U G'!K97</f>
        <v>Blue-Rock-Roya</v>
      </c>
      <c r="F95" s="119"/>
      <c r="G95" s="119" t="str">
        <f>'2019 5U G'!F97</f>
        <v>Cres. Pk South Mini - East</v>
      </c>
      <c r="H95" s="119"/>
      <c r="I95" s="119"/>
      <c r="J95" s="119"/>
      <c r="K95" s="119"/>
      <c r="L95" s="119"/>
      <c r="M95" s="119" t="str">
        <f>VLOOKUP('2019 5U G'!G97,'2019 5U Teams'!$A$3:$B$11,2,FALSE)</f>
        <v>5UBlueJays2019</v>
      </c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</row>
    <row r="96" spans="1:28" x14ac:dyDescent="0.25">
      <c r="A96" s="135" t="str">
        <f>TEXT('2019 5U G'!B98,"mm/dd/yyyy")</f>
        <v>05/15/2019</v>
      </c>
      <c r="B96" s="136">
        <f>'2019 5U G'!D98</f>
        <v>0.75</v>
      </c>
      <c r="C96" s="135" t="str">
        <f t="shared" si="1"/>
        <v>05/15/2019</v>
      </c>
      <c r="D96" s="136">
        <f>'2019 5U G'!E98</f>
        <v>0.79166666666666663</v>
      </c>
      <c r="E96" s="119" t="str">
        <f>'2019 5U G'!K98</f>
        <v>Blue-Rock-Roya</v>
      </c>
      <c r="F96" s="119"/>
      <c r="G96" s="119" t="str">
        <f>'2019 5U G'!F98</f>
        <v>Cres. Pk South Mini - East</v>
      </c>
      <c r="H96" s="119"/>
      <c r="I96" s="119"/>
      <c r="J96" s="119"/>
      <c r="K96" s="119"/>
      <c r="L96" s="119"/>
      <c r="M96" s="119" t="str">
        <f>VLOOKUP('2019 5U G'!G98,'2019 5U Teams'!$A$3:$B$11,2,FALSE)</f>
        <v>5URockies2019</v>
      </c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</row>
    <row r="97" spans="1:28" x14ac:dyDescent="0.25">
      <c r="A97" s="135" t="str">
        <f>TEXT('2019 5U G'!B99,"mm/dd/yyyy")</f>
        <v>05/15/2019</v>
      </c>
      <c r="B97" s="136">
        <f>'2019 5U G'!D99</f>
        <v>0.75</v>
      </c>
      <c r="C97" s="135" t="str">
        <f t="shared" si="1"/>
        <v>05/15/2019</v>
      </c>
      <c r="D97" s="136">
        <f>'2019 5U G'!E99</f>
        <v>0.79166666666666663</v>
      </c>
      <c r="E97" s="119" t="str">
        <f>'2019 5U G'!K99</f>
        <v>Blue-Rock-Roya</v>
      </c>
      <c r="F97" s="119"/>
      <c r="G97" s="119" t="str">
        <f>'2019 5U G'!F99</f>
        <v>Cres. Pk South Mini - East</v>
      </c>
      <c r="H97" s="119"/>
      <c r="I97" s="119"/>
      <c r="J97" s="119"/>
      <c r="K97" s="119"/>
      <c r="L97" s="119"/>
      <c r="M97" s="119" t="str">
        <f>VLOOKUP('2019 5U G'!G99,'2019 5U Teams'!$A$3:$B$11,2,FALSE)</f>
        <v>5URoyals2019</v>
      </c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</row>
    <row r="98" spans="1:28" x14ac:dyDescent="0.25">
      <c r="A98" s="135" t="str">
        <f>TEXT('2019 5U G'!B100,"mm/dd/yyyy")</f>
        <v>05/22/2019</v>
      </c>
      <c r="B98" s="136">
        <f>'2019 5U G'!D100</f>
        <v>0.70833333333333337</v>
      </c>
      <c r="C98" s="135" t="str">
        <f t="shared" si="1"/>
        <v>05/22/2019</v>
      </c>
      <c r="D98" s="136">
        <f>'2019 5U G'!E100</f>
        <v>0.75</v>
      </c>
      <c r="E98" s="119" t="str">
        <f>'2019 5U G'!K100</f>
        <v>Pira-Mari-Tige</v>
      </c>
      <c r="F98" s="119"/>
      <c r="G98" s="119" t="str">
        <f>'2019 5U G'!F100</f>
        <v>Cres. Pk South Mini - East</v>
      </c>
      <c r="H98" s="119"/>
      <c r="I98" s="119"/>
      <c r="J98" s="119"/>
      <c r="K98" s="119"/>
      <c r="L98" s="119"/>
      <c r="M98" s="119" t="str">
        <f>VLOOKUP('2019 5U G'!G100,'2019 5U Teams'!$A$3:$B$11,2,FALSE)</f>
        <v>5UPirates2019</v>
      </c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</row>
    <row r="99" spans="1:28" x14ac:dyDescent="0.25">
      <c r="A99" s="135" t="str">
        <f>TEXT('2019 5U G'!B101,"mm/dd/yyyy")</f>
        <v>05/22/2019</v>
      </c>
      <c r="B99" s="136">
        <f>'2019 5U G'!D101</f>
        <v>0.70833333333333337</v>
      </c>
      <c r="C99" s="135" t="str">
        <f t="shared" si="1"/>
        <v>05/22/2019</v>
      </c>
      <c r="D99" s="136">
        <f>'2019 5U G'!E101</f>
        <v>0.75</v>
      </c>
      <c r="E99" s="119" t="str">
        <f>'2019 5U G'!K101</f>
        <v>Pira-Mari-Tige</v>
      </c>
      <c r="F99" s="119"/>
      <c r="G99" s="119" t="str">
        <f>'2019 5U G'!F101</f>
        <v>Cres. Pk South Mini - East</v>
      </c>
      <c r="H99" s="119"/>
      <c r="I99" s="119"/>
      <c r="J99" s="119"/>
      <c r="K99" s="119"/>
      <c r="L99" s="119"/>
      <c r="M99" s="119" t="str">
        <f>VLOOKUP('2019 5U G'!G101,'2019 5U Teams'!$A$3:$B$11,2,FALSE)</f>
        <v>5UMariners2019</v>
      </c>
      <c r="N99" s="119"/>
      <c r="O99" s="119"/>
      <c r="P99" s="119"/>
      <c r="Q99" s="119"/>
      <c r="R99" s="119"/>
      <c r="S99" s="119"/>
      <c r="T99" s="119"/>
      <c r="U99" s="119"/>
      <c r="V99" s="119"/>
      <c r="W99" s="119"/>
      <c r="X99" s="119"/>
      <c r="Y99" s="119"/>
      <c r="Z99" s="119"/>
      <c r="AA99" s="119"/>
      <c r="AB99" s="119"/>
    </row>
    <row r="100" spans="1:28" x14ac:dyDescent="0.25">
      <c r="A100" s="135" t="str">
        <f>TEXT('2019 5U G'!B102,"mm/dd/yyyy")</f>
        <v>05/22/2019</v>
      </c>
      <c r="B100" s="136">
        <f>'2019 5U G'!D102</f>
        <v>0.70833333333333337</v>
      </c>
      <c r="C100" s="135" t="str">
        <f t="shared" si="1"/>
        <v>05/22/2019</v>
      </c>
      <c r="D100" s="136">
        <f>'2019 5U G'!E102</f>
        <v>0.75</v>
      </c>
      <c r="E100" s="119" t="str">
        <f>'2019 5U G'!K102</f>
        <v>Pira-Mari-Tige</v>
      </c>
      <c r="F100" s="119"/>
      <c r="G100" s="119" t="str">
        <f>'2019 5U G'!F102</f>
        <v>Cres. Pk South Mini - East</v>
      </c>
      <c r="H100" s="119"/>
      <c r="I100" s="119"/>
      <c r="J100" s="119"/>
      <c r="K100" s="119"/>
      <c r="L100" s="119"/>
      <c r="M100" s="119" t="str">
        <f>VLOOKUP('2019 5U G'!G102,'2019 5U Teams'!$A$3:$B$11,2,FALSE)</f>
        <v>5UTigers2019</v>
      </c>
      <c r="N100" s="119"/>
      <c r="O100" s="119"/>
      <c r="P100" s="119"/>
      <c r="Q100" s="119"/>
      <c r="R100" s="119"/>
      <c r="S100" s="119"/>
      <c r="T100" s="119"/>
      <c r="U100" s="119"/>
      <c r="V100" s="119"/>
      <c r="W100" s="119"/>
      <c r="X100" s="119"/>
      <c r="Y100" s="119"/>
      <c r="Z100" s="119"/>
      <c r="AA100" s="119"/>
      <c r="AB100" s="119"/>
    </row>
    <row r="101" spans="1:28" x14ac:dyDescent="0.25">
      <c r="A101" s="135" t="str">
        <f>TEXT('2019 5U G'!B103,"mm/dd/yyyy")</f>
        <v>05/22/2019</v>
      </c>
      <c r="B101" s="136">
        <f>'2019 5U G'!D103</f>
        <v>0.75</v>
      </c>
      <c r="C101" s="135" t="str">
        <f t="shared" si="1"/>
        <v>05/22/2019</v>
      </c>
      <c r="D101" s="136">
        <f>'2019 5U G'!E103</f>
        <v>0.79166666666666663</v>
      </c>
      <c r="E101" s="119" t="str">
        <f>'2019 5U G'!K103</f>
        <v>Blue-Rock-Roya</v>
      </c>
      <c r="F101" s="119"/>
      <c r="G101" s="119" t="str">
        <f>'2019 5U G'!F103</f>
        <v>Cres. Pk South Mini - East</v>
      </c>
      <c r="H101" s="119"/>
      <c r="I101" s="119"/>
      <c r="J101" s="119"/>
      <c r="K101" s="119"/>
      <c r="L101" s="119"/>
      <c r="M101" s="119" t="str">
        <f>VLOOKUP('2019 5U G'!G103,'2019 5U Teams'!$A$3:$B$11,2,FALSE)</f>
        <v>5UBlueJays2019</v>
      </c>
      <c r="N101" s="119"/>
      <c r="O101" s="119"/>
      <c r="P101" s="119"/>
      <c r="Q101" s="119"/>
      <c r="R101" s="119"/>
      <c r="S101" s="119"/>
      <c r="T101" s="119"/>
      <c r="U101" s="119"/>
      <c r="V101" s="119"/>
      <c r="W101" s="119"/>
      <c r="X101" s="119"/>
      <c r="Y101" s="119"/>
      <c r="Z101" s="119"/>
      <c r="AA101" s="119"/>
      <c r="AB101" s="119"/>
    </row>
    <row r="102" spans="1:28" x14ac:dyDescent="0.25">
      <c r="A102" s="135" t="str">
        <f>TEXT('2019 5U G'!B104,"mm/dd/yyyy")</f>
        <v>05/22/2019</v>
      </c>
      <c r="B102" s="136">
        <f>'2019 5U G'!D104</f>
        <v>0.75</v>
      </c>
      <c r="C102" s="135" t="str">
        <f t="shared" si="1"/>
        <v>05/22/2019</v>
      </c>
      <c r="D102" s="136">
        <f>'2019 5U G'!E104</f>
        <v>0.79166666666666663</v>
      </c>
      <c r="E102" s="119" t="str">
        <f>'2019 5U G'!K104</f>
        <v>Blue-Rock-Roya</v>
      </c>
      <c r="F102" s="119"/>
      <c r="G102" s="119" t="str">
        <f>'2019 5U G'!F104</f>
        <v>Cres. Pk South Mini - East</v>
      </c>
      <c r="H102" s="119"/>
      <c r="I102" s="119"/>
      <c r="J102" s="119"/>
      <c r="K102" s="119"/>
      <c r="L102" s="119"/>
      <c r="M102" s="119" t="str">
        <f>VLOOKUP('2019 5U G'!G104,'2019 5U Teams'!$A$3:$B$11,2,FALSE)</f>
        <v>5URockies2019</v>
      </c>
      <c r="N102" s="119"/>
      <c r="O102" s="119"/>
      <c r="P102" s="119"/>
      <c r="Q102" s="119"/>
      <c r="R102" s="119"/>
      <c r="S102" s="119"/>
      <c r="T102" s="119"/>
      <c r="U102" s="119"/>
      <c r="V102" s="119"/>
      <c r="W102" s="119"/>
      <c r="X102" s="119"/>
      <c r="Y102" s="119"/>
      <c r="Z102" s="119"/>
      <c r="AA102" s="119"/>
      <c r="AB102" s="119"/>
    </row>
    <row r="103" spans="1:28" x14ac:dyDescent="0.25">
      <c r="A103" s="135" t="str">
        <f>TEXT('2019 5U G'!B105,"mm/dd/yyyy")</f>
        <v>05/22/2019</v>
      </c>
      <c r="B103" s="136">
        <f>'2019 5U G'!D105</f>
        <v>0.75</v>
      </c>
      <c r="C103" s="135" t="str">
        <f t="shared" si="1"/>
        <v>05/22/2019</v>
      </c>
      <c r="D103" s="136">
        <f>'2019 5U G'!E105</f>
        <v>0.79166666666666663</v>
      </c>
      <c r="E103" s="119" t="str">
        <f>'2019 5U G'!K105</f>
        <v>Blue-Rock-Roya</v>
      </c>
      <c r="F103" s="119"/>
      <c r="G103" s="119" t="str">
        <f>'2019 5U G'!F105</f>
        <v>Cres. Pk South Mini - East</v>
      </c>
      <c r="H103" s="119"/>
      <c r="I103" s="119"/>
      <c r="J103" s="119"/>
      <c r="K103" s="119"/>
      <c r="L103" s="119"/>
      <c r="M103" s="119" t="str">
        <f>VLOOKUP('2019 5U G'!G105,'2019 5U Teams'!$A$3:$B$11,2,FALSE)</f>
        <v>5URoyals2019</v>
      </c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</row>
    <row r="104" spans="1:28" x14ac:dyDescent="0.25">
      <c r="A104" s="135" t="str">
        <f>TEXT('2019 5U G'!B106,"mm/dd/yyyy")</f>
        <v>05/26/2019</v>
      </c>
      <c r="B104" s="136">
        <f>'2019 5U G'!D106</f>
        <v>0.39583333333333331</v>
      </c>
      <c r="C104" s="135" t="str">
        <f t="shared" si="1"/>
        <v>05/26/2019</v>
      </c>
      <c r="D104" s="136">
        <f>'2019 5U G'!E106</f>
        <v>0.4375</v>
      </c>
      <c r="E104" s="119" t="str">
        <f>'2019 5U G'!K106</f>
        <v>Dbac-Mari-Roya</v>
      </c>
      <c r="F104" s="119"/>
      <c r="G104" s="119" t="str">
        <f>'2019 5U G'!F106</f>
        <v>Cres. Pk South Mini - East</v>
      </c>
      <c r="H104" s="119"/>
      <c r="I104" s="119"/>
      <c r="J104" s="119"/>
      <c r="K104" s="119"/>
      <c r="L104" s="119"/>
      <c r="M104" s="119" t="str">
        <f>VLOOKUP('2019 5U G'!G106,'2019 5U Teams'!$A$3:$B$11,2,FALSE)</f>
        <v>5UDbacks2019</v>
      </c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</row>
    <row r="105" spans="1:28" x14ac:dyDescent="0.25">
      <c r="A105" s="135" t="str">
        <f>TEXT('2019 5U G'!B107,"mm/dd/yyyy")</f>
        <v>05/26/2019</v>
      </c>
      <c r="B105" s="136">
        <f>'2019 5U G'!D107</f>
        <v>0.39583333333333331</v>
      </c>
      <c r="C105" s="135" t="str">
        <f t="shared" si="1"/>
        <v>05/26/2019</v>
      </c>
      <c r="D105" s="136">
        <f>'2019 5U G'!E107</f>
        <v>0.4375</v>
      </c>
      <c r="E105" s="119" t="str">
        <f>'2019 5U G'!K107</f>
        <v>Dbac-Mari-Roya</v>
      </c>
      <c r="F105" s="119"/>
      <c r="G105" s="119" t="str">
        <f>'2019 5U G'!F107</f>
        <v>Cres. Pk South Mini - East</v>
      </c>
      <c r="H105" s="119"/>
      <c r="I105" s="119"/>
      <c r="J105" s="119"/>
      <c r="K105" s="119"/>
      <c r="L105" s="119"/>
      <c r="M105" s="119" t="str">
        <f>VLOOKUP('2019 5U G'!G107,'2019 5U Teams'!$A$3:$B$11,2,FALSE)</f>
        <v>5UMariners2019</v>
      </c>
      <c r="N105" s="119"/>
      <c r="O105" s="119"/>
      <c r="P105" s="119"/>
      <c r="Q105" s="119"/>
      <c r="R105" s="119"/>
      <c r="S105" s="119"/>
      <c r="T105" s="119"/>
      <c r="U105" s="119"/>
      <c r="V105" s="119"/>
      <c r="W105" s="119"/>
      <c r="X105" s="119"/>
      <c r="Y105" s="119"/>
      <c r="Z105" s="119"/>
      <c r="AA105" s="119"/>
      <c r="AB105" s="119"/>
    </row>
    <row r="106" spans="1:28" x14ac:dyDescent="0.25">
      <c r="A106" s="135" t="str">
        <f>TEXT('2019 5U G'!B108,"mm/dd/yyyy")</f>
        <v>05/26/2019</v>
      </c>
      <c r="B106" s="136">
        <f>'2019 5U G'!D108</f>
        <v>0.39583333333333331</v>
      </c>
      <c r="C106" s="135" t="str">
        <f t="shared" si="1"/>
        <v>05/26/2019</v>
      </c>
      <c r="D106" s="136">
        <f>'2019 5U G'!E108</f>
        <v>0.4375</v>
      </c>
      <c r="E106" s="119" t="str">
        <f>'2019 5U G'!K108</f>
        <v>Dbac-Mari-Roya</v>
      </c>
      <c r="F106" s="119"/>
      <c r="G106" s="119" t="str">
        <f>'2019 5U G'!F108</f>
        <v>Cres. Pk South Mini - East</v>
      </c>
      <c r="H106" s="119"/>
      <c r="I106" s="119"/>
      <c r="J106" s="119"/>
      <c r="K106" s="119"/>
      <c r="L106" s="119"/>
      <c r="M106" s="119" t="str">
        <f>VLOOKUP('2019 5U G'!G108,'2019 5U Teams'!$A$3:$B$11,2,FALSE)</f>
        <v>5URoyals2019</v>
      </c>
      <c r="N106" s="119"/>
      <c r="O106" s="119"/>
      <c r="P106" s="119"/>
      <c r="Q106" s="119"/>
      <c r="R106" s="119"/>
      <c r="S106" s="119"/>
      <c r="T106" s="119"/>
      <c r="U106" s="119"/>
      <c r="V106" s="119"/>
      <c r="W106" s="119"/>
      <c r="X106" s="119"/>
      <c r="Y106" s="119"/>
      <c r="Z106" s="119"/>
      <c r="AA106" s="119"/>
      <c r="AB106" s="119"/>
    </row>
    <row r="107" spans="1:28" x14ac:dyDescent="0.25">
      <c r="A107" s="135" t="str">
        <f>TEXT('2019 5U G'!B109,"mm/dd/yyyy")</f>
        <v>05/26/2019</v>
      </c>
      <c r="B107" s="136">
        <f>'2019 5U G'!D109</f>
        <v>0.4375</v>
      </c>
      <c r="C107" s="135" t="str">
        <f t="shared" si="1"/>
        <v>05/26/2019</v>
      </c>
      <c r="D107" s="136">
        <f>'2019 5U G'!E109</f>
        <v>0.47916666666666669</v>
      </c>
      <c r="E107" s="119" t="str">
        <f>'2019 5U G'!K109</f>
        <v>Dodg-Tige-Blue</v>
      </c>
      <c r="F107" s="119"/>
      <c r="G107" s="119" t="str">
        <f>'2019 5U G'!F109</f>
        <v>Cres. Pk South Mini - East</v>
      </c>
      <c r="H107" s="119"/>
      <c r="I107" s="119"/>
      <c r="J107" s="119"/>
      <c r="K107" s="119"/>
      <c r="L107" s="119"/>
      <c r="M107" s="119" t="str">
        <f>VLOOKUP('2019 5U G'!G109,'2019 5U Teams'!$A$3:$B$11,2,FALSE)</f>
        <v>5UDodgers2019</v>
      </c>
      <c r="N107" s="119"/>
      <c r="O107" s="119"/>
      <c r="P107" s="119"/>
      <c r="Q107" s="119"/>
      <c r="R107" s="119"/>
      <c r="S107" s="119"/>
      <c r="T107" s="119"/>
      <c r="U107" s="119"/>
      <c r="V107" s="119"/>
      <c r="W107" s="119"/>
      <c r="X107" s="119"/>
      <c r="Y107" s="119"/>
      <c r="Z107" s="119"/>
      <c r="AA107" s="119"/>
      <c r="AB107" s="119"/>
    </row>
    <row r="108" spans="1:28" x14ac:dyDescent="0.25">
      <c r="A108" s="135" t="str">
        <f>TEXT('2019 5U G'!B110,"mm/dd/yyyy")</f>
        <v>05/26/2019</v>
      </c>
      <c r="B108" s="136">
        <f>'2019 5U G'!D110</f>
        <v>0.4375</v>
      </c>
      <c r="C108" s="135" t="str">
        <f t="shared" si="1"/>
        <v>05/26/2019</v>
      </c>
      <c r="D108" s="136">
        <f>'2019 5U G'!E110</f>
        <v>0.47916666666666669</v>
      </c>
      <c r="E108" s="119" t="str">
        <f>'2019 5U G'!K110</f>
        <v>Dodg-Tige-Blue</v>
      </c>
      <c r="F108" s="119"/>
      <c r="G108" s="119" t="str">
        <f>'2019 5U G'!F110</f>
        <v>Cres. Pk South Mini - East</v>
      </c>
      <c r="H108" s="119"/>
      <c r="I108" s="119"/>
      <c r="J108" s="119"/>
      <c r="K108" s="119"/>
      <c r="L108" s="119"/>
      <c r="M108" s="119" t="str">
        <f>VLOOKUP('2019 5U G'!G110,'2019 5U Teams'!$A$3:$B$11,2,FALSE)</f>
        <v>5UTigers2019</v>
      </c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  <c r="AA108" s="119"/>
      <c r="AB108" s="119"/>
    </row>
    <row r="109" spans="1:28" x14ac:dyDescent="0.25">
      <c r="A109" s="135" t="str">
        <f>TEXT('2019 5U G'!B111,"mm/dd/yyyy")</f>
        <v>05/26/2019</v>
      </c>
      <c r="B109" s="136">
        <f>'2019 5U G'!D111</f>
        <v>0.4375</v>
      </c>
      <c r="C109" s="135" t="str">
        <f t="shared" si="1"/>
        <v>05/26/2019</v>
      </c>
      <c r="D109" s="136">
        <f>'2019 5U G'!E111</f>
        <v>0.47916666666666669</v>
      </c>
      <c r="E109" s="119" t="str">
        <f>'2019 5U G'!K111</f>
        <v>Dodg-Tige-Blue</v>
      </c>
      <c r="F109" s="119"/>
      <c r="G109" s="119" t="str">
        <f>'2019 5U G'!F111</f>
        <v>Cres. Pk South Mini - East</v>
      </c>
      <c r="H109" s="119"/>
      <c r="I109" s="119"/>
      <c r="J109" s="119"/>
      <c r="K109" s="119"/>
      <c r="L109" s="119"/>
      <c r="M109" s="119" t="str">
        <f>VLOOKUP('2019 5U G'!G111,'2019 5U Teams'!$A$3:$B$11,2,FALSE)</f>
        <v>5UBlueJays2019</v>
      </c>
      <c r="N109" s="119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</row>
    <row r="110" spans="1:28" x14ac:dyDescent="0.25">
      <c r="A110" s="135" t="str">
        <f>TEXT('2019 5U G'!B112,"mm/dd/yyyy")</f>
        <v>05/26/2019</v>
      </c>
      <c r="B110" s="136">
        <f>'2019 5U G'!D112</f>
        <v>0.4375</v>
      </c>
      <c r="C110" s="135" t="str">
        <f t="shared" si="1"/>
        <v>05/26/2019</v>
      </c>
      <c r="D110" s="136">
        <f>'2019 5U G'!E112</f>
        <v>0.47916666666666669</v>
      </c>
      <c r="E110" s="119" t="str">
        <f>'2019 5U G'!K112</f>
        <v>Yank-Pira-Rock</v>
      </c>
      <c r="F110" s="119"/>
      <c r="G110" s="119" t="str">
        <f>'2019 5U G'!F112</f>
        <v>Cres. Pk South Mini - West</v>
      </c>
      <c r="H110" s="119"/>
      <c r="I110" s="119"/>
      <c r="J110" s="119"/>
      <c r="K110" s="119"/>
      <c r="L110" s="119"/>
      <c r="M110" s="119" t="str">
        <f>VLOOKUP('2019 5U G'!G112,'2019 5U Teams'!$A$3:$B$11,2,FALSE)</f>
        <v>5UYankees2019</v>
      </c>
      <c r="N110" s="119"/>
      <c r="O110" s="119"/>
      <c r="P110" s="119"/>
      <c r="Q110" s="119"/>
      <c r="R110" s="119"/>
      <c r="S110" s="119"/>
      <c r="T110" s="119"/>
      <c r="U110" s="119"/>
      <c r="V110" s="119"/>
      <c r="W110" s="119"/>
      <c r="X110" s="119"/>
      <c r="Y110" s="119"/>
      <c r="Z110" s="119"/>
      <c r="AA110" s="119"/>
      <c r="AB110" s="119"/>
    </row>
    <row r="111" spans="1:28" x14ac:dyDescent="0.25">
      <c r="A111" s="135" t="str">
        <f>TEXT('2019 5U G'!B113,"mm/dd/yyyy")</f>
        <v>05/26/2019</v>
      </c>
      <c r="B111" s="136">
        <f>'2019 5U G'!D113</f>
        <v>0.4375</v>
      </c>
      <c r="C111" s="135" t="str">
        <f t="shared" si="1"/>
        <v>05/26/2019</v>
      </c>
      <c r="D111" s="136">
        <f>'2019 5U G'!E113</f>
        <v>0.47916666666666669</v>
      </c>
      <c r="E111" s="119" t="str">
        <f>'2019 5U G'!K113</f>
        <v>Yank-Pira-Rock</v>
      </c>
      <c r="F111" s="119"/>
      <c r="G111" s="119" t="str">
        <f>'2019 5U G'!F113</f>
        <v>Cres. Pk South Mini - West</v>
      </c>
      <c r="H111" s="119"/>
      <c r="I111" s="119"/>
      <c r="J111" s="119"/>
      <c r="K111" s="119"/>
      <c r="L111" s="119"/>
      <c r="M111" s="119" t="str">
        <f>VLOOKUP('2019 5U G'!G113,'2019 5U Teams'!$A$3:$B$11,2,FALSE)</f>
        <v>5UPirates2019</v>
      </c>
      <c r="N111" s="119"/>
      <c r="O111" s="119"/>
      <c r="P111" s="119"/>
      <c r="Q111" s="119"/>
      <c r="R111" s="119"/>
      <c r="S111" s="119"/>
      <c r="T111" s="119"/>
      <c r="U111" s="119"/>
      <c r="V111" s="119"/>
      <c r="W111" s="119"/>
      <c r="X111" s="119"/>
      <c r="Y111" s="119"/>
      <c r="Z111" s="119"/>
      <c r="AA111" s="119"/>
      <c r="AB111" s="119"/>
    </row>
    <row r="112" spans="1:28" x14ac:dyDescent="0.25">
      <c r="A112" s="135" t="str">
        <f>TEXT('2019 5U G'!B114,"mm/dd/yyyy")</f>
        <v>05/26/2019</v>
      </c>
      <c r="B112" s="136">
        <f>'2019 5U G'!D114</f>
        <v>0.4375</v>
      </c>
      <c r="C112" s="135" t="str">
        <f t="shared" si="1"/>
        <v>05/26/2019</v>
      </c>
      <c r="D112" s="136">
        <f>'2019 5U G'!E114</f>
        <v>0.47916666666666669</v>
      </c>
      <c r="E112" s="119" t="str">
        <f>'2019 5U G'!K114</f>
        <v>Yank-Pira-Rock</v>
      </c>
      <c r="F112" s="119"/>
      <c r="G112" s="119" t="str">
        <f>'2019 5U G'!F114</f>
        <v>Cres. Pk South Mini - West</v>
      </c>
      <c r="H112" s="119"/>
      <c r="I112" s="119"/>
      <c r="J112" s="119"/>
      <c r="K112" s="119"/>
      <c r="L112" s="119"/>
      <c r="M112" s="119" t="str">
        <f>VLOOKUP('2019 5U G'!G114,'2019 5U Teams'!$A$3:$B$11,2,FALSE)</f>
        <v>5URockies2019</v>
      </c>
      <c r="N112" s="119"/>
      <c r="O112" s="119"/>
      <c r="P112" s="119"/>
      <c r="Q112" s="119"/>
      <c r="R112" s="119"/>
      <c r="S112" s="119"/>
      <c r="T112" s="119"/>
      <c r="U112" s="119"/>
      <c r="V112" s="119"/>
      <c r="W112" s="119"/>
      <c r="X112" s="119"/>
      <c r="Y112" s="119"/>
      <c r="Z112" s="119"/>
      <c r="AA112" s="119"/>
      <c r="AB112" s="119"/>
    </row>
    <row r="113" spans="1:28" x14ac:dyDescent="0.25">
      <c r="A113" s="135" t="str">
        <f>TEXT('2019 5U G'!B115,"mm/dd/yyyy")</f>
        <v>05/27/2019</v>
      </c>
      <c r="B113" s="136">
        <f>'2019 5U G'!D115</f>
        <v>0.75</v>
      </c>
      <c r="C113" s="135" t="str">
        <f t="shared" si="1"/>
        <v>05/27/2019</v>
      </c>
      <c r="D113" s="136">
        <f>'2019 5U G'!E115</f>
        <v>0.79166666666666663</v>
      </c>
      <c r="E113" s="119" t="str">
        <f>'2019 5U G'!K115</f>
        <v>Dbac-Dodg-Yank</v>
      </c>
      <c r="F113" s="119"/>
      <c r="G113" s="119" t="str">
        <f>'2019 5U G'!F115</f>
        <v>Cres. Pk South Mini - East</v>
      </c>
      <c r="H113" s="119"/>
      <c r="I113" s="119"/>
      <c r="J113" s="119"/>
      <c r="K113" s="119"/>
      <c r="L113" s="119"/>
      <c r="M113" s="119" t="str">
        <f>VLOOKUP('2019 5U G'!G115,'2019 5U Teams'!$A$3:$B$11,2,FALSE)</f>
        <v>5UDbacks2019</v>
      </c>
      <c r="N113" s="119"/>
      <c r="O113" s="119"/>
      <c r="P113" s="119"/>
      <c r="Q113" s="119"/>
      <c r="R113" s="119"/>
      <c r="S113" s="119"/>
      <c r="T113" s="119"/>
      <c r="U113" s="119"/>
      <c r="V113" s="119"/>
      <c r="W113" s="119"/>
      <c r="X113" s="119"/>
      <c r="Y113" s="119"/>
      <c r="Z113" s="119"/>
      <c r="AA113" s="119"/>
      <c r="AB113" s="119"/>
    </row>
    <row r="114" spans="1:28" x14ac:dyDescent="0.25">
      <c r="A114" s="135" t="str">
        <f>TEXT('2019 5U G'!B116,"mm/dd/yyyy")</f>
        <v>05/27/2019</v>
      </c>
      <c r="B114" s="136">
        <f>'2019 5U G'!D116</f>
        <v>0.75</v>
      </c>
      <c r="C114" s="135" t="str">
        <f t="shared" si="1"/>
        <v>05/27/2019</v>
      </c>
      <c r="D114" s="136">
        <f>'2019 5U G'!E116</f>
        <v>0.79166666666666663</v>
      </c>
      <c r="E114" s="119" t="str">
        <f>'2019 5U G'!K116</f>
        <v>Dbac-Dodg-Yank</v>
      </c>
      <c r="F114" s="119"/>
      <c r="G114" s="119" t="str">
        <f>'2019 5U G'!F116</f>
        <v>Cres. Pk South Mini - East</v>
      </c>
      <c r="H114" s="119"/>
      <c r="I114" s="119"/>
      <c r="J114" s="119"/>
      <c r="K114" s="119"/>
      <c r="L114" s="119"/>
      <c r="M114" s="119" t="str">
        <f>VLOOKUP('2019 5U G'!G116,'2019 5U Teams'!$A$3:$B$11,2,FALSE)</f>
        <v>5UDodgers2019</v>
      </c>
      <c r="N114" s="119"/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19"/>
      <c r="Z114" s="119"/>
      <c r="AA114" s="119"/>
      <c r="AB114" s="119"/>
    </row>
    <row r="115" spans="1:28" x14ac:dyDescent="0.25">
      <c r="A115" s="135" t="str">
        <f>TEXT('2019 5U G'!B117,"mm/dd/yyyy")</f>
        <v>05/27/2019</v>
      </c>
      <c r="B115" s="136">
        <f>'2019 5U G'!D117</f>
        <v>0.75</v>
      </c>
      <c r="C115" s="135" t="str">
        <f t="shared" si="1"/>
        <v>05/27/2019</v>
      </c>
      <c r="D115" s="136">
        <f>'2019 5U G'!E117</f>
        <v>0.79166666666666663</v>
      </c>
      <c r="E115" s="119" t="str">
        <f>'2019 5U G'!K117</f>
        <v>Dbac-Dodg-Yank</v>
      </c>
      <c r="F115" s="119"/>
      <c r="G115" s="119" t="str">
        <f>'2019 5U G'!F117</f>
        <v>Cres. Pk South Mini - East</v>
      </c>
      <c r="H115" s="119"/>
      <c r="I115" s="119"/>
      <c r="J115" s="119"/>
      <c r="K115" s="119"/>
      <c r="L115" s="119"/>
      <c r="M115" s="119" t="str">
        <f>VLOOKUP('2019 5U G'!G117,'2019 5U Teams'!$A$3:$B$11,2,FALSE)</f>
        <v>5UYankees2019</v>
      </c>
      <c r="N115" s="119"/>
      <c r="O115" s="119"/>
      <c r="P115" s="119"/>
      <c r="Q115" s="119"/>
      <c r="R115" s="119"/>
      <c r="S115" s="119"/>
      <c r="T115" s="119"/>
      <c r="U115" s="119"/>
      <c r="V115" s="119"/>
      <c r="W115" s="119"/>
      <c r="X115" s="119"/>
      <c r="Y115" s="119"/>
      <c r="Z115" s="119"/>
      <c r="AA115" s="119"/>
      <c r="AB115" s="119"/>
    </row>
    <row r="116" spans="1:28" x14ac:dyDescent="0.25">
      <c r="A116" s="135" t="str">
        <f>TEXT('2019 5U G'!B118,"mm/dd/yyyy")</f>
        <v>05/29/2019</v>
      </c>
      <c r="B116" s="136">
        <f>'2019 5U G'!D118</f>
        <v>0.70833333333333337</v>
      </c>
      <c r="C116" s="135" t="str">
        <f t="shared" si="1"/>
        <v>05/29/2019</v>
      </c>
      <c r="D116" s="136">
        <f>'2019 5U G'!E118</f>
        <v>0.75</v>
      </c>
      <c r="E116" s="119" t="str">
        <f>'2019 5U G'!K118</f>
        <v>Pira-Mari-Tige</v>
      </c>
      <c r="F116" s="119"/>
      <c r="G116" s="119" t="str">
        <f>'2019 5U G'!F118</f>
        <v>Cres. Pk South Mini - East</v>
      </c>
      <c r="H116" s="119"/>
      <c r="I116" s="119"/>
      <c r="J116" s="119"/>
      <c r="K116" s="119"/>
      <c r="L116" s="119"/>
      <c r="M116" s="119" t="str">
        <f>VLOOKUP('2019 5U G'!G118,'2019 5U Teams'!$A$3:$B$11,2,FALSE)</f>
        <v>5UPirates2019</v>
      </c>
      <c r="N116" s="119"/>
      <c r="O116" s="119"/>
      <c r="P116" s="119"/>
      <c r="Q116" s="119"/>
      <c r="R116" s="119"/>
      <c r="S116" s="119"/>
      <c r="T116" s="119"/>
      <c r="U116" s="119"/>
      <c r="V116" s="119"/>
      <c r="W116" s="119"/>
      <c r="X116" s="119"/>
      <c r="Y116" s="119"/>
      <c r="Z116" s="119"/>
      <c r="AA116" s="119"/>
      <c r="AB116" s="119"/>
    </row>
    <row r="117" spans="1:28" x14ac:dyDescent="0.25">
      <c r="A117" s="135" t="str">
        <f>TEXT('2019 5U G'!B119,"mm/dd/yyyy")</f>
        <v>05/29/2019</v>
      </c>
      <c r="B117" s="136">
        <f>'2019 5U G'!D119</f>
        <v>0.70833333333333337</v>
      </c>
      <c r="C117" s="135" t="str">
        <f t="shared" si="1"/>
        <v>05/29/2019</v>
      </c>
      <c r="D117" s="136">
        <f>'2019 5U G'!E119</f>
        <v>0.75</v>
      </c>
      <c r="E117" s="119" t="str">
        <f>'2019 5U G'!K119</f>
        <v>Pira-Mari-Tige</v>
      </c>
      <c r="F117" s="119"/>
      <c r="G117" s="119" t="str">
        <f>'2019 5U G'!F119</f>
        <v>Cres. Pk South Mini - East</v>
      </c>
      <c r="H117" s="119"/>
      <c r="I117" s="119"/>
      <c r="J117" s="119"/>
      <c r="K117" s="119"/>
      <c r="L117" s="119"/>
      <c r="M117" s="119" t="str">
        <f>VLOOKUP('2019 5U G'!G119,'2019 5U Teams'!$A$3:$B$11,2,FALSE)</f>
        <v>5UMariners2019</v>
      </c>
      <c r="N117" s="119"/>
      <c r="O117" s="119"/>
      <c r="P117" s="119"/>
      <c r="Q117" s="119"/>
      <c r="R117" s="119"/>
      <c r="S117" s="119"/>
      <c r="T117" s="119"/>
      <c r="U117" s="119"/>
      <c r="V117" s="119"/>
      <c r="W117" s="119"/>
      <c r="X117" s="119"/>
      <c r="Y117" s="119"/>
      <c r="Z117" s="119"/>
      <c r="AA117" s="119"/>
      <c r="AB117" s="119"/>
    </row>
    <row r="118" spans="1:28" x14ac:dyDescent="0.25">
      <c r="A118" s="135" t="str">
        <f>TEXT('2019 5U G'!B120,"mm/dd/yyyy")</f>
        <v>05/29/2019</v>
      </c>
      <c r="B118" s="136">
        <f>'2019 5U G'!D120</f>
        <v>0.70833333333333337</v>
      </c>
      <c r="C118" s="135" t="str">
        <f t="shared" si="1"/>
        <v>05/29/2019</v>
      </c>
      <c r="D118" s="136">
        <f>'2019 5U G'!E120</f>
        <v>0.75</v>
      </c>
      <c r="E118" s="119" t="str">
        <f>'2019 5U G'!K120</f>
        <v>Pira-Mari-Tige</v>
      </c>
      <c r="F118" s="119"/>
      <c r="G118" s="119" t="str">
        <f>'2019 5U G'!F120</f>
        <v>Cres. Pk South Mini - East</v>
      </c>
      <c r="H118" s="119"/>
      <c r="I118" s="119"/>
      <c r="J118" s="119"/>
      <c r="K118" s="119"/>
      <c r="L118" s="119"/>
      <c r="M118" s="119" t="str">
        <f>VLOOKUP('2019 5U G'!G120,'2019 5U Teams'!$A$3:$B$11,2,FALSE)</f>
        <v>5UTigers2019</v>
      </c>
      <c r="N118" s="119"/>
      <c r="O118" s="119"/>
      <c r="P118" s="119"/>
      <c r="Q118" s="119"/>
      <c r="R118" s="119"/>
      <c r="S118" s="119"/>
      <c r="T118" s="119"/>
      <c r="U118" s="119"/>
      <c r="V118" s="119"/>
      <c r="W118" s="119"/>
      <c r="X118" s="119"/>
      <c r="Y118" s="119"/>
      <c r="Z118" s="119"/>
      <c r="AA118" s="119"/>
      <c r="AB118" s="119"/>
    </row>
    <row r="119" spans="1:28" x14ac:dyDescent="0.25">
      <c r="A119" s="135" t="str">
        <f>TEXT('2019 5U G'!B121,"mm/dd/yyyy")</f>
        <v>05/29/2019</v>
      </c>
      <c r="B119" s="136">
        <f>'2019 5U G'!D121</f>
        <v>0.75</v>
      </c>
      <c r="C119" s="135" t="str">
        <f t="shared" si="1"/>
        <v>05/29/2019</v>
      </c>
      <c r="D119" s="136">
        <f>'2019 5U G'!E121</f>
        <v>0.79166666666666663</v>
      </c>
      <c r="E119" s="119" t="str">
        <f>'2019 5U G'!K121</f>
        <v>Blue-Rock-Roya</v>
      </c>
      <c r="F119" s="119"/>
      <c r="G119" s="119" t="str">
        <f>'2019 5U G'!F121</f>
        <v>Cres. Pk South Mini - East</v>
      </c>
      <c r="H119" s="119"/>
      <c r="I119" s="119"/>
      <c r="J119" s="119"/>
      <c r="K119" s="119"/>
      <c r="L119" s="119"/>
      <c r="M119" s="119" t="str">
        <f>VLOOKUP('2019 5U G'!G121,'2019 5U Teams'!$A$3:$B$11,2,FALSE)</f>
        <v>5UBlueJays2019</v>
      </c>
      <c r="N119" s="119"/>
      <c r="O119" s="119"/>
      <c r="P119" s="119"/>
      <c r="Q119" s="119"/>
      <c r="R119" s="119"/>
      <c r="S119" s="119"/>
      <c r="T119" s="119"/>
      <c r="U119" s="119"/>
      <c r="V119" s="119"/>
      <c r="W119" s="119"/>
      <c r="X119" s="119"/>
      <c r="Y119" s="119"/>
      <c r="Z119" s="119"/>
      <c r="AA119" s="119"/>
      <c r="AB119" s="119"/>
    </row>
    <row r="120" spans="1:28" x14ac:dyDescent="0.25">
      <c r="A120" s="135" t="str">
        <f>TEXT('2019 5U G'!B122,"mm/dd/yyyy")</f>
        <v>05/29/2019</v>
      </c>
      <c r="B120" s="136">
        <f>'2019 5U G'!D122</f>
        <v>0.75</v>
      </c>
      <c r="C120" s="135" t="str">
        <f t="shared" si="1"/>
        <v>05/29/2019</v>
      </c>
      <c r="D120" s="136">
        <f>'2019 5U G'!E122</f>
        <v>0.79166666666666663</v>
      </c>
      <c r="E120" s="119" t="str">
        <f>'2019 5U G'!K122</f>
        <v>Blue-Rock-Roya</v>
      </c>
      <c r="F120" s="119"/>
      <c r="G120" s="119" t="str">
        <f>'2019 5U G'!F122</f>
        <v>Cres. Pk South Mini - East</v>
      </c>
      <c r="H120" s="119"/>
      <c r="I120" s="119"/>
      <c r="J120" s="119"/>
      <c r="K120" s="119"/>
      <c r="L120" s="119"/>
      <c r="M120" s="119" t="str">
        <f>VLOOKUP('2019 5U G'!G122,'2019 5U Teams'!$A$3:$B$11,2,FALSE)</f>
        <v>5URockies2019</v>
      </c>
      <c r="N120" s="119"/>
      <c r="O120" s="119"/>
      <c r="P120" s="119"/>
      <c r="Q120" s="119"/>
      <c r="R120" s="119"/>
      <c r="S120" s="119"/>
      <c r="T120" s="119"/>
      <c r="U120" s="119"/>
      <c r="V120" s="119"/>
      <c r="W120" s="119"/>
      <c r="X120" s="119"/>
      <c r="Y120" s="119"/>
      <c r="Z120" s="119"/>
      <c r="AA120" s="119"/>
      <c r="AB120" s="119"/>
    </row>
    <row r="121" spans="1:28" x14ac:dyDescent="0.25">
      <c r="A121" s="135" t="str">
        <f>TEXT('2019 5U G'!B123,"mm/dd/yyyy")</f>
        <v>05/29/2019</v>
      </c>
      <c r="B121" s="136">
        <f>'2019 5U G'!D123</f>
        <v>0.75</v>
      </c>
      <c r="C121" s="135" t="str">
        <f t="shared" si="1"/>
        <v>05/29/2019</v>
      </c>
      <c r="D121" s="136">
        <f>'2019 5U G'!E123</f>
        <v>0.79166666666666663</v>
      </c>
      <c r="E121" s="119" t="str">
        <f>'2019 5U G'!K123</f>
        <v>Blue-Rock-Roya</v>
      </c>
      <c r="F121" s="119"/>
      <c r="G121" s="119" t="str">
        <f>'2019 5U G'!F123</f>
        <v>Cres. Pk South Mini - East</v>
      </c>
      <c r="H121" s="119"/>
      <c r="I121" s="119"/>
      <c r="J121" s="119"/>
      <c r="K121" s="119"/>
      <c r="L121" s="119"/>
      <c r="M121" s="119" t="str">
        <f>VLOOKUP('2019 5U G'!G123,'2019 5U Teams'!$A$3:$B$11,2,FALSE)</f>
        <v>5URoyals2019</v>
      </c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19"/>
      <c r="Z121" s="119"/>
      <c r="AA121" s="119"/>
      <c r="AB121" s="119"/>
    </row>
    <row r="122" spans="1:28" x14ac:dyDescent="0.25">
      <c r="A122" s="135" t="str">
        <f>TEXT('2019 5U G'!B124,"mm/dd/yyyy")</f>
        <v>06/02/2019</v>
      </c>
      <c r="B122" s="136">
        <f>'2019 5U G'!D124</f>
        <v>0.39583333333333331</v>
      </c>
      <c r="C122" s="135" t="str">
        <f t="shared" si="1"/>
        <v>06/02/2019</v>
      </c>
      <c r="D122" s="136">
        <f>'2019 5U G'!E124</f>
        <v>0.4375</v>
      </c>
      <c r="E122" s="119" t="str">
        <f>'2019 5U G'!K124</f>
        <v>Dbac-Mari-Roya</v>
      </c>
      <c r="F122" s="119"/>
      <c r="G122" s="119" t="str">
        <f>'2019 5U G'!F124</f>
        <v>Cres. Pk South Mini - East</v>
      </c>
      <c r="H122" s="119"/>
      <c r="I122" s="119"/>
      <c r="J122" s="119"/>
      <c r="K122" s="119"/>
      <c r="L122" s="119"/>
      <c r="M122" s="119" t="str">
        <f>VLOOKUP('2019 5U G'!G124,'2019 5U Teams'!$A$3:$B$11,2,FALSE)</f>
        <v>5UDbacks2019</v>
      </c>
      <c r="N122" s="119"/>
      <c r="O122" s="119"/>
      <c r="P122" s="119"/>
      <c r="Q122" s="119"/>
      <c r="R122" s="119"/>
      <c r="S122" s="119"/>
      <c r="T122" s="119"/>
      <c r="U122" s="119"/>
      <c r="V122" s="119"/>
      <c r="W122" s="119"/>
      <c r="X122" s="119"/>
      <c r="Y122" s="119"/>
      <c r="Z122" s="119"/>
      <c r="AA122" s="119"/>
      <c r="AB122" s="119"/>
    </row>
    <row r="123" spans="1:28" x14ac:dyDescent="0.25">
      <c r="A123" s="135" t="str">
        <f>TEXT('2019 5U G'!B125,"mm/dd/yyyy")</f>
        <v>06/02/2019</v>
      </c>
      <c r="B123" s="136">
        <f>'2019 5U G'!D125</f>
        <v>0.39583333333333331</v>
      </c>
      <c r="C123" s="135" t="str">
        <f t="shared" si="1"/>
        <v>06/02/2019</v>
      </c>
      <c r="D123" s="136">
        <f>'2019 5U G'!E125</f>
        <v>0.4375</v>
      </c>
      <c r="E123" s="119" t="str">
        <f>'2019 5U G'!K125</f>
        <v>Dbac-Mari-Roya</v>
      </c>
      <c r="F123" s="119"/>
      <c r="G123" s="119" t="str">
        <f>'2019 5U G'!F125</f>
        <v>Cres. Pk South Mini - East</v>
      </c>
      <c r="H123" s="119"/>
      <c r="I123" s="119"/>
      <c r="J123" s="119"/>
      <c r="K123" s="119"/>
      <c r="L123" s="119"/>
      <c r="M123" s="119" t="str">
        <f>VLOOKUP('2019 5U G'!G125,'2019 5U Teams'!$A$3:$B$11,2,FALSE)</f>
        <v>5UMariners2019</v>
      </c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</row>
    <row r="124" spans="1:28" x14ac:dyDescent="0.25">
      <c r="A124" s="135" t="str">
        <f>TEXT('2019 5U G'!B126,"mm/dd/yyyy")</f>
        <v>06/02/2019</v>
      </c>
      <c r="B124" s="136">
        <f>'2019 5U G'!D126</f>
        <v>0.39583333333333331</v>
      </c>
      <c r="C124" s="135" t="str">
        <f t="shared" si="1"/>
        <v>06/02/2019</v>
      </c>
      <c r="D124" s="136">
        <f>'2019 5U G'!E126</f>
        <v>0.4375</v>
      </c>
      <c r="E124" s="119" t="str">
        <f>'2019 5U G'!K126</f>
        <v>Dbac-Mari-Roya</v>
      </c>
      <c r="F124" s="119"/>
      <c r="G124" s="119" t="str">
        <f>'2019 5U G'!F126</f>
        <v>Cres. Pk South Mini - East</v>
      </c>
      <c r="H124" s="119"/>
      <c r="I124" s="119"/>
      <c r="J124" s="119"/>
      <c r="K124" s="119"/>
      <c r="L124" s="119"/>
      <c r="M124" s="119" t="str">
        <f>VLOOKUP('2019 5U G'!G126,'2019 5U Teams'!$A$3:$B$11,2,FALSE)</f>
        <v>5URoyals2019</v>
      </c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  <c r="Y124" s="119"/>
      <c r="Z124" s="119"/>
      <c r="AA124" s="119"/>
      <c r="AB124" s="119"/>
    </row>
    <row r="125" spans="1:28" x14ac:dyDescent="0.25">
      <c r="A125" s="135" t="str">
        <f>TEXT('2019 5U G'!B127,"mm/dd/yyyy")</f>
        <v>06/02/2019</v>
      </c>
      <c r="B125" s="136">
        <f>'2019 5U G'!D127</f>
        <v>0.4375</v>
      </c>
      <c r="C125" s="135" t="str">
        <f t="shared" si="1"/>
        <v>06/02/2019</v>
      </c>
      <c r="D125" s="136">
        <f>'2019 5U G'!E127</f>
        <v>0.47916666666666669</v>
      </c>
      <c r="E125" s="119" t="str">
        <f>'2019 5U G'!K127</f>
        <v>Dodg-Tige-Blue</v>
      </c>
      <c r="F125" s="119"/>
      <c r="G125" s="119" t="str">
        <f>'2019 5U G'!F127</f>
        <v>Cres. Pk South Mini - East</v>
      </c>
      <c r="H125" s="119"/>
      <c r="I125" s="119"/>
      <c r="J125" s="119"/>
      <c r="K125" s="119"/>
      <c r="L125" s="119"/>
      <c r="M125" s="119" t="str">
        <f>VLOOKUP('2019 5U G'!G127,'2019 5U Teams'!$A$3:$B$11,2,FALSE)</f>
        <v>5UDodgers2019</v>
      </c>
      <c r="N125" s="119"/>
      <c r="O125" s="119"/>
      <c r="P125" s="119"/>
      <c r="Q125" s="119"/>
      <c r="R125" s="119"/>
      <c r="S125" s="119"/>
      <c r="T125" s="119"/>
      <c r="U125" s="119"/>
      <c r="V125" s="119"/>
      <c r="W125" s="119"/>
      <c r="X125" s="119"/>
      <c r="Y125" s="119"/>
      <c r="Z125" s="119"/>
      <c r="AA125" s="119"/>
      <c r="AB125" s="119"/>
    </row>
    <row r="126" spans="1:28" x14ac:dyDescent="0.25">
      <c r="A126" s="135" t="str">
        <f>TEXT('2019 5U G'!B128,"mm/dd/yyyy")</f>
        <v>06/02/2019</v>
      </c>
      <c r="B126" s="136">
        <f>'2019 5U G'!D128</f>
        <v>0.4375</v>
      </c>
      <c r="C126" s="135" t="str">
        <f t="shared" si="1"/>
        <v>06/02/2019</v>
      </c>
      <c r="D126" s="136">
        <f>'2019 5U G'!E128</f>
        <v>0.47916666666666669</v>
      </c>
      <c r="E126" s="119" t="str">
        <f>'2019 5U G'!K128</f>
        <v>Dodg-Tige-Blue</v>
      </c>
      <c r="F126" s="119"/>
      <c r="G126" s="119" t="str">
        <f>'2019 5U G'!F128</f>
        <v>Cres. Pk South Mini - East</v>
      </c>
      <c r="H126" s="119"/>
      <c r="I126" s="119"/>
      <c r="J126" s="119"/>
      <c r="K126" s="119"/>
      <c r="L126" s="119"/>
      <c r="M126" s="119" t="str">
        <f>VLOOKUP('2019 5U G'!G128,'2019 5U Teams'!$A$3:$B$11,2,FALSE)</f>
        <v>5UTigers2019</v>
      </c>
      <c r="N126" s="119"/>
      <c r="O126" s="119"/>
      <c r="P126" s="119"/>
      <c r="Q126" s="119"/>
      <c r="R126" s="119"/>
      <c r="S126" s="119"/>
      <c r="T126" s="119"/>
      <c r="U126" s="119"/>
      <c r="V126" s="119"/>
      <c r="W126" s="119"/>
      <c r="X126" s="119"/>
      <c r="Y126" s="119"/>
      <c r="Z126" s="119"/>
      <c r="AA126" s="119"/>
      <c r="AB126" s="119"/>
    </row>
    <row r="127" spans="1:28" x14ac:dyDescent="0.25">
      <c r="A127" s="135" t="str">
        <f>TEXT('2019 5U G'!B129,"mm/dd/yyyy")</f>
        <v>06/02/2019</v>
      </c>
      <c r="B127" s="136">
        <f>'2019 5U G'!D129</f>
        <v>0.4375</v>
      </c>
      <c r="C127" s="135" t="str">
        <f t="shared" si="1"/>
        <v>06/02/2019</v>
      </c>
      <c r="D127" s="136">
        <f>'2019 5U G'!E129</f>
        <v>0.47916666666666669</v>
      </c>
      <c r="E127" s="119" t="str">
        <f>'2019 5U G'!K129</f>
        <v>Dodg-Tige-Blue</v>
      </c>
      <c r="F127" s="119"/>
      <c r="G127" s="119" t="str">
        <f>'2019 5U G'!F129</f>
        <v>Cres. Pk South Mini - East</v>
      </c>
      <c r="H127" s="119"/>
      <c r="I127" s="119"/>
      <c r="J127" s="119"/>
      <c r="K127" s="119"/>
      <c r="L127" s="119"/>
      <c r="M127" s="119" t="str">
        <f>VLOOKUP('2019 5U G'!G129,'2019 5U Teams'!$A$3:$B$11,2,FALSE)</f>
        <v>5UBlueJays2019</v>
      </c>
      <c r="N127" s="119"/>
      <c r="O127" s="119"/>
      <c r="P127" s="119"/>
      <c r="Q127" s="119"/>
      <c r="R127" s="119"/>
      <c r="S127" s="119"/>
      <c r="T127" s="119"/>
      <c r="U127" s="119"/>
      <c r="V127" s="119"/>
      <c r="W127" s="119"/>
      <c r="X127" s="119"/>
      <c r="Y127" s="119"/>
      <c r="Z127" s="119"/>
      <c r="AA127" s="119"/>
      <c r="AB127" s="119"/>
    </row>
    <row r="128" spans="1:28" x14ac:dyDescent="0.25">
      <c r="A128" s="135" t="str">
        <f>TEXT('2019 5U G'!B130,"mm/dd/yyyy")</f>
        <v>06/02/2019</v>
      </c>
      <c r="B128" s="136">
        <f>'2019 5U G'!D130</f>
        <v>0.4375</v>
      </c>
      <c r="C128" s="135" t="str">
        <f t="shared" si="1"/>
        <v>06/02/2019</v>
      </c>
      <c r="D128" s="136">
        <f>'2019 5U G'!E130</f>
        <v>0.47916666666666669</v>
      </c>
      <c r="E128" s="119" t="str">
        <f>'2019 5U G'!K130</f>
        <v>Yank-Pira-Rock</v>
      </c>
      <c r="F128" s="119"/>
      <c r="G128" s="119" t="str">
        <f>'2019 5U G'!F130</f>
        <v>Cres. Pk South Mini - West</v>
      </c>
      <c r="H128" s="119"/>
      <c r="I128" s="119"/>
      <c r="J128" s="119"/>
      <c r="K128" s="119"/>
      <c r="L128" s="119"/>
      <c r="M128" s="119" t="str">
        <f>VLOOKUP('2019 5U G'!G130,'2019 5U Teams'!$A$3:$B$11,2,FALSE)</f>
        <v>5UYankees2019</v>
      </c>
      <c r="N128" s="119"/>
      <c r="O128" s="119"/>
      <c r="P128" s="119"/>
      <c r="Q128" s="119"/>
      <c r="R128" s="119"/>
      <c r="S128" s="119"/>
      <c r="T128" s="119"/>
      <c r="U128" s="119"/>
      <c r="V128" s="119"/>
      <c r="W128" s="119"/>
      <c r="X128" s="119"/>
      <c r="Y128" s="119"/>
      <c r="Z128" s="119"/>
      <c r="AA128" s="119"/>
      <c r="AB128" s="119"/>
    </row>
    <row r="129" spans="1:28" x14ac:dyDescent="0.25">
      <c r="A129" s="135" t="str">
        <f>TEXT('2019 5U G'!B131,"mm/dd/yyyy")</f>
        <v>06/02/2019</v>
      </c>
      <c r="B129" s="136">
        <f>'2019 5U G'!D131</f>
        <v>0.4375</v>
      </c>
      <c r="C129" s="135" t="str">
        <f t="shared" si="1"/>
        <v>06/02/2019</v>
      </c>
      <c r="D129" s="136">
        <f>'2019 5U G'!E131</f>
        <v>0.47916666666666669</v>
      </c>
      <c r="E129" s="119" t="str">
        <f>'2019 5U G'!K131</f>
        <v>Yank-Pira-Rock</v>
      </c>
      <c r="F129" s="119"/>
      <c r="G129" s="119" t="str">
        <f>'2019 5U G'!F131</f>
        <v>Cres. Pk South Mini - West</v>
      </c>
      <c r="H129" s="119"/>
      <c r="I129" s="119"/>
      <c r="J129" s="119"/>
      <c r="K129" s="119"/>
      <c r="L129" s="119"/>
      <c r="M129" s="119" t="str">
        <f>VLOOKUP('2019 5U G'!G131,'2019 5U Teams'!$A$3:$B$11,2,FALSE)</f>
        <v>5UPirates2019</v>
      </c>
      <c r="N129" s="119"/>
      <c r="O129" s="119"/>
      <c r="P129" s="119"/>
      <c r="Q129" s="119"/>
      <c r="R129" s="119"/>
      <c r="S129" s="119"/>
      <c r="T129" s="119"/>
      <c r="U129" s="119"/>
      <c r="V129" s="119"/>
      <c r="W129" s="119"/>
      <c r="X129" s="119"/>
      <c r="Y129" s="119"/>
      <c r="Z129" s="119"/>
      <c r="AA129" s="119"/>
      <c r="AB129" s="119"/>
    </row>
    <row r="130" spans="1:28" x14ac:dyDescent="0.25">
      <c r="A130" s="135" t="str">
        <f>TEXT('2019 5U G'!B132,"mm/dd/yyyy")</f>
        <v>06/02/2019</v>
      </c>
      <c r="B130" s="136">
        <f>'2019 5U G'!D132</f>
        <v>0.4375</v>
      </c>
      <c r="C130" s="135" t="str">
        <f t="shared" si="1"/>
        <v>06/02/2019</v>
      </c>
      <c r="D130" s="136">
        <f>'2019 5U G'!E132</f>
        <v>0.47916666666666669</v>
      </c>
      <c r="E130" s="119" t="str">
        <f>'2019 5U G'!K132</f>
        <v>Yank-Pira-Rock</v>
      </c>
      <c r="F130" s="119"/>
      <c r="G130" s="119" t="str">
        <f>'2019 5U G'!F132</f>
        <v>Cres. Pk South Mini - West</v>
      </c>
      <c r="H130" s="119"/>
      <c r="I130" s="119"/>
      <c r="J130" s="119"/>
      <c r="K130" s="119"/>
      <c r="L130" s="119"/>
      <c r="M130" s="119" t="str">
        <f>VLOOKUP('2019 5U G'!G132,'2019 5U Teams'!$A$3:$B$11,2,FALSE)</f>
        <v>5URockies2019</v>
      </c>
      <c r="N130" s="119"/>
      <c r="O130" s="119"/>
      <c r="P130" s="119"/>
      <c r="Q130" s="119"/>
      <c r="R130" s="119"/>
      <c r="S130" s="119"/>
      <c r="T130" s="119"/>
      <c r="U130" s="119"/>
      <c r="V130" s="119"/>
      <c r="W130" s="119"/>
      <c r="X130" s="119"/>
      <c r="Y130" s="119"/>
      <c r="Z130" s="119"/>
      <c r="AA130" s="119"/>
      <c r="AB130" s="119"/>
    </row>
    <row r="131" spans="1:28" x14ac:dyDescent="0.25">
      <c r="A131" s="135" t="str">
        <f>TEXT('2019 5U G'!B133,"mm/dd/yyyy")</f>
        <v>06/03/2019</v>
      </c>
      <c r="B131" s="136">
        <f>'2019 5U G'!D133</f>
        <v>0.75</v>
      </c>
      <c r="C131" s="135" t="str">
        <f t="shared" ref="C131:C163" si="2">A131</f>
        <v>06/03/2019</v>
      </c>
      <c r="D131" s="136">
        <f>'2019 5U G'!E133</f>
        <v>0.79166666666666663</v>
      </c>
      <c r="E131" s="119" t="str">
        <f>'2019 5U G'!K133</f>
        <v>Dbac-Dodg-Yank</v>
      </c>
      <c r="F131" s="119"/>
      <c r="G131" s="119" t="str">
        <f>'2019 5U G'!F133</f>
        <v>Cres. Pk South Mini - East</v>
      </c>
      <c r="H131" s="119"/>
      <c r="I131" s="119"/>
      <c r="J131" s="119"/>
      <c r="K131" s="119"/>
      <c r="L131" s="119"/>
      <c r="M131" s="119" t="str">
        <f>VLOOKUP('2019 5U G'!G133,'2019 5U Teams'!$A$3:$B$11,2,FALSE)</f>
        <v>5UDbacks2019</v>
      </c>
      <c r="N131" s="119"/>
      <c r="O131" s="119"/>
      <c r="P131" s="119"/>
      <c r="Q131" s="119"/>
      <c r="R131" s="119"/>
      <c r="S131" s="119"/>
      <c r="T131" s="119"/>
      <c r="U131" s="119"/>
      <c r="V131" s="119"/>
      <c r="W131" s="119"/>
      <c r="X131" s="119"/>
      <c r="Y131" s="119"/>
      <c r="Z131" s="119"/>
      <c r="AA131" s="119"/>
      <c r="AB131" s="119"/>
    </row>
    <row r="132" spans="1:28" x14ac:dyDescent="0.25">
      <c r="A132" s="135" t="str">
        <f>TEXT('2019 5U G'!B134,"mm/dd/yyyy")</f>
        <v>06/03/2019</v>
      </c>
      <c r="B132" s="136">
        <f>'2019 5U G'!D134</f>
        <v>0.75</v>
      </c>
      <c r="C132" s="135" t="str">
        <f t="shared" si="2"/>
        <v>06/03/2019</v>
      </c>
      <c r="D132" s="136">
        <f>'2019 5U G'!E134</f>
        <v>0.79166666666666663</v>
      </c>
      <c r="E132" s="119" t="str">
        <f>'2019 5U G'!K134</f>
        <v>Dbac-Dodg-Yank</v>
      </c>
      <c r="F132" s="119"/>
      <c r="G132" s="119" t="str">
        <f>'2019 5U G'!F134</f>
        <v>Cres. Pk South Mini - East</v>
      </c>
      <c r="H132" s="119"/>
      <c r="I132" s="119"/>
      <c r="J132" s="119"/>
      <c r="K132" s="119"/>
      <c r="L132" s="119"/>
      <c r="M132" s="119" t="str">
        <f>VLOOKUP('2019 5U G'!G134,'2019 5U Teams'!$A$3:$B$11,2,FALSE)</f>
        <v>5UDodgers2019</v>
      </c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  <c r="AA132" s="119"/>
      <c r="AB132" s="119"/>
    </row>
    <row r="133" spans="1:28" x14ac:dyDescent="0.25">
      <c r="A133" s="135" t="str">
        <f>TEXT('2019 5U G'!B135,"mm/dd/yyyy")</f>
        <v>06/03/2019</v>
      </c>
      <c r="B133" s="136">
        <f>'2019 5U G'!D135</f>
        <v>0.75</v>
      </c>
      <c r="C133" s="135" t="str">
        <f t="shared" si="2"/>
        <v>06/03/2019</v>
      </c>
      <c r="D133" s="136">
        <f>'2019 5U G'!E135</f>
        <v>0.79166666666666663</v>
      </c>
      <c r="E133" s="119" t="str">
        <f>'2019 5U G'!K135</f>
        <v>Dbac-Dodg-Yank</v>
      </c>
      <c r="F133" s="119"/>
      <c r="G133" s="119" t="str">
        <f>'2019 5U G'!F135</f>
        <v>Cres. Pk South Mini - East</v>
      </c>
      <c r="H133" s="119"/>
      <c r="I133" s="119"/>
      <c r="J133" s="119"/>
      <c r="K133" s="119"/>
      <c r="L133" s="119"/>
      <c r="M133" s="119" t="str">
        <f>VLOOKUP('2019 5U G'!G135,'2019 5U Teams'!$A$3:$B$11,2,FALSE)</f>
        <v>5UYankees2019</v>
      </c>
      <c r="N133" s="119"/>
      <c r="O133" s="119"/>
      <c r="P133" s="119"/>
      <c r="Q133" s="119"/>
      <c r="R133" s="119"/>
      <c r="S133" s="119"/>
      <c r="T133" s="119"/>
      <c r="U133" s="119"/>
      <c r="V133" s="119"/>
      <c r="W133" s="119"/>
      <c r="X133" s="119"/>
      <c r="Y133" s="119"/>
      <c r="Z133" s="119"/>
      <c r="AA133" s="119"/>
      <c r="AB133" s="119"/>
    </row>
    <row r="134" spans="1:28" x14ac:dyDescent="0.25">
      <c r="A134" s="135" t="str">
        <f>TEXT('2019 5U G'!B136,"mm/dd/yyyy")</f>
        <v>06/05/2019</v>
      </c>
      <c r="B134" s="136">
        <f>'2019 5U G'!D136</f>
        <v>0.70833333333333337</v>
      </c>
      <c r="C134" s="135" t="str">
        <f t="shared" si="2"/>
        <v>06/05/2019</v>
      </c>
      <c r="D134" s="136">
        <f>'2019 5U G'!E136</f>
        <v>0.75</v>
      </c>
      <c r="E134" s="119" t="str">
        <f>'2019 5U G'!K136</f>
        <v>Pira-Mari-Tige</v>
      </c>
      <c r="F134" s="119"/>
      <c r="G134" s="119" t="str">
        <f>'2019 5U G'!F136</f>
        <v>Cres. Pk South Mini - East</v>
      </c>
      <c r="H134" s="119"/>
      <c r="I134" s="119"/>
      <c r="J134" s="119"/>
      <c r="K134" s="119"/>
      <c r="L134" s="119"/>
      <c r="M134" s="119" t="str">
        <f>VLOOKUP('2019 5U G'!G136,'2019 5U Teams'!$A$3:$B$11,2,FALSE)</f>
        <v>5UPirates2019</v>
      </c>
      <c r="N134" s="119"/>
      <c r="O134" s="119"/>
      <c r="P134" s="119"/>
      <c r="Q134" s="119"/>
      <c r="R134" s="119"/>
      <c r="S134" s="119"/>
      <c r="T134" s="119"/>
      <c r="U134" s="119"/>
      <c r="V134" s="119"/>
      <c r="W134" s="119"/>
      <c r="X134" s="119"/>
      <c r="Y134" s="119"/>
      <c r="Z134" s="119"/>
      <c r="AA134" s="119"/>
      <c r="AB134" s="119"/>
    </row>
    <row r="135" spans="1:28" x14ac:dyDescent="0.25">
      <c r="A135" s="135" t="str">
        <f>TEXT('2019 5U G'!B137,"mm/dd/yyyy")</f>
        <v>06/05/2019</v>
      </c>
      <c r="B135" s="136">
        <f>'2019 5U G'!D137</f>
        <v>0.70833333333333337</v>
      </c>
      <c r="C135" s="135" t="str">
        <f t="shared" si="2"/>
        <v>06/05/2019</v>
      </c>
      <c r="D135" s="136">
        <f>'2019 5U G'!E137</f>
        <v>0.75</v>
      </c>
      <c r="E135" s="119" t="str">
        <f>'2019 5U G'!K137</f>
        <v>Pira-Mari-Tige</v>
      </c>
      <c r="F135" s="119"/>
      <c r="G135" s="119" t="str">
        <f>'2019 5U G'!F137</f>
        <v>Cres. Pk South Mini - East</v>
      </c>
      <c r="H135" s="119"/>
      <c r="I135" s="119"/>
      <c r="J135" s="119"/>
      <c r="K135" s="119"/>
      <c r="L135" s="119"/>
      <c r="M135" s="119" t="str">
        <f>VLOOKUP('2019 5U G'!G137,'2019 5U Teams'!$A$3:$B$11,2,FALSE)</f>
        <v>5UMariners2019</v>
      </c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19"/>
      <c r="Z135" s="119"/>
      <c r="AA135" s="119"/>
      <c r="AB135" s="119"/>
    </row>
    <row r="136" spans="1:28" x14ac:dyDescent="0.25">
      <c r="A136" s="135" t="str">
        <f>TEXT('2019 5U G'!B138,"mm/dd/yyyy")</f>
        <v>06/05/2019</v>
      </c>
      <c r="B136" s="136">
        <f>'2019 5U G'!D138</f>
        <v>0.70833333333333337</v>
      </c>
      <c r="C136" s="135" t="str">
        <f t="shared" si="2"/>
        <v>06/05/2019</v>
      </c>
      <c r="D136" s="136">
        <f>'2019 5U G'!E138</f>
        <v>0.75</v>
      </c>
      <c r="E136" s="119" t="str">
        <f>'2019 5U G'!K138</f>
        <v>Pira-Mari-Tige</v>
      </c>
      <c r="F136" s="119"/>
      <c r="G136" s="119" t="str">
        <f>'2019 5U G'!F138</f>
        <v>Cres. Pk South Mini - East</v>
      </c>
      <c r="H136" s="119"/>
      <c r="I136" s="119"/>
      <c r="J136" s="119"/>
      <c r="K136" s="119"/>
      <c r="L136" s="119"/>
      <c r="M136" s="119" t="str">
        <f>VLOOKUP('2019 5U G'!G138,'2019 5U Teams'!$A$3:$B$11,2,FALSE)</f>
        <v>5UTigers2019</v>
      </c>
      <c r="N136" s="119"/>
      <c r="O136" s="119"/>
      <c r="P136" s="119"/>
      <c r="Q136" s="119"/>
      <c r="R136" s="119"/>
      <c r="S136" s="119"/>
      <c r="T136" s="119"/>
      <c r="U136" s="119"/>
      <c r="V136" s="119"/>
      <c r="W136" s="119"/>
      <c r="X136" s="119"/>
      <c r="Y136" s="119"/>
      <c r="Z136" s="119"/>
      <c r="AA136" s="119"/>
      <c r="AB136" s="119"/>
    </row>
    <row r="137" spans="1:28" x14ac:dyDescent="0.25">
      <c r="A137" s="135" t="str">
        <f>TEXT('2019 5U G'!B139,"mm/dd/yyyy")</f>
        <v>06/05/2019</v>
      </c>
      <c r="B137" s="136">
        <f>'2019 5U G'!D139</f>
        <v>0.75</v>
      </c>
      <c r="C137" s="135" t="str">
        <f t="shared" si="2"/>
        <v>06/05/2019</v>
      </c>
      <c r="D137" s="136">
        <f>'2019 5U G'!E139</f>
        <v>0.79166666666666663</v>
      </c>
      <c r="E137" s="119" t="str">
        <f>'2019 5U G'!K139</f>
        <v>Blue-Rock-Roya</v>
      </c>
      <c r="F137" s="119"/>
      <c r="G137" s="119" t="str">
        <f>'2019 5U G'!F139</f>
        <v>Cres. Pk South Mini - East</v>
      </c>
      <c r="H137" s="119"/>
      <c r="I137" s="119"/>
      <c r="J137" s="119"/>
      <c r="K137" s="119"/>
      <c r="L137" s="119"/>
      <c r="M137" s="119" t="str">
        <f>VLOOKUP('2019 5U G'!G139,'2019 5U Teams'!$A$3:$B$11,2,FALSE)</f>
        <v>5UBlueJays2019</v>
      </c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119"/>
      <c r="Y137" s="119"/>
      <c r="Z137" s="119"/>
      <c r="AA137" s="119"/>
      <c r="AB137" s="119"/>
    </row>
    <row r="138" spans="1:28" x14ac:dyDescent="0.25">
      <c r="A138" s="135" t="str">
        <f>TEXT('2019 5U G'!B140,"mm/dd/yyyy")</f>
        <v>06/05/2019</v>
      </c>
      <c r="B138" s="136">
        <f>'2019 5U G'!D140</f>
        <v>0.75</v>
      </c>
      <c r="C138" s="135" t="str">
        <f t="shared" si="2"/>
        <v>06/05/2019</v>
      </c>
      <c r="D138" s="136">
        <f>'2019 5U G'!E140</f>
        <v>0.79166666666666663</v>
      </c>
      <c r="E138" s="119" t="str">
        <f>'2019 5U G'!K140</f>
        <v>Blue-Rock-Roya</v>
      </c>
      <c r="F138" s="119"/>
      <c r="G138" s="119" t="str">
        <f>'2019 5U G'!F140</f>
        <v>Cres. Pk South Mini - East</v>
      </c>
      <c r="H138" s="119"/>
      <c r="I138" s="119"/>
      <c r="J138" s="119"/>
      <c r="K138" s="119"/>
      <c r="L138" s="119"/>
      <c r="M138" s="119" t="str">
        <f>VLOOKUP('2019 5U G'!G140,'2019 5U Teams'!$A$3:$B$11,2,FALSE)</f>
        <v>5URockies2019</v>
      </c>
      <c r="N138" s="119"/>
      <c r="O138" s="119"/>
      <c r="P138" s="119"/>
      <c r="Q138" s="119"/>
      <c r="R138" s="119"/>
      <c r="S138" s="119"/>
      <c r="T138" s="119"/>
      <c r="U138" s="119"/>
      <c r="V138" s="119"/>
      <c r="W138" s="119"/>
      <c r="X138" s="119"/>
      <c r="Y138" s="119"/>
      <c r="Z138" s="119"/>
      <c r="AA138" s="119"/>
      <c r="AB138" s="119"/>
    </row>
    <row r="139" spans="1:28" x14ac:dyDescent="0.25">
      <c r="A139" s="135" t="str">
        <f>TEXT('2019 5U G'!B141,"mm/dd/yyyy")</f>
        <v>06/05/2019</v>
      </c>
      <c r="B139" s="136">
        <f>'2019 5U G'!D141</f>
        <v>0.75</v>
      </c>
      <c r="C139" s="135" t="str">
        <f t="shared" si="2"/>
        <v>06/05/2019</v>
      </c>
      <c r="D139" s="136">
        <f>'2019 5U G'!E141</f>
        <v>0.79166666666666663</v>
      </c>
      <c r="E139" s="119" t="str">
        <f>'2019 5U G'!K141</f>
        <v>Blue-Rock-Roya</v>
      </c>
      <c r="F139" s="119"/>
      <c r="G139" s="119" t="str">
        <f>'2019 5U G'!F141</f>
        <v>Cres. Pk South Mini - East</v>
      </c>
      <c r="H139" s="119"/>
      <c r="I139" s="119"/>
      <c r="J139" s="119"/>
      <c r="K139" s="119"/>
      <c r="L139" s="119"/>
      <c r="M139" s="119" t="str">
        <f>VLOOKUP('2019 5U G'!G141,'2019 5U Teams'!$A$3:$B$11,2,FALSE)</f>
        <v>5URoyals2019</v>
      </c>
      <c r="N139" s="119"/>
      <c r="O139" s="119"/>
      <c r="P139" s="119"/>
      <c r="Q139" s="119"/>
      <c r="R139" s="119"/>
      <c r="S139" s="119"/>
      <c r="T139" s="119"/>
      <c r="U139" s="119"/>
      <c r="V139" s="119"/>
      <c r="W139" s="119"/>
      <c r="X139" s="119"/>
      <c r="Y139" s="119"/>
      <c r="Z139" s="119"/>
      <c r="AA139" s="119"/>
      <c r="AB139" s="119"/>
    </row>
    <row r="140" spans="1:28" x14ac:dyDescent="0.25">
      <c r="A140" s="135" t="str">
        <f>TEXT('2019 5U G'!B142,"mm/dd/yyyy")</f>
        <v>06/09/2019</v>
      </c>
      <c r="B140" s="136">
        <f>'2019 5U G'!D142</f>
        <v>0.4375</v>
      </c>
      <c r="C140" s="135" t="str">
        <f t="shared" si="2"/>
        <v>06/09/2019</v>
      </c>
      <c r="D140" s="136">
        <f>'2019 5U G'!E142</f>
        <v>0.47916666666666669</v>
      </c>
      <c r="E140" s="119" t="str">
        <f>'2019 5U G'!K142</f>
        <v>RALLY CAP DAY #2</v>
      </c>
      <c r="F140" s="119"/>
      <c r="G140" s="119" t="str">
        <f>'2019 5U G'!F142</f>
        <v>Cres. Pk South Mini - East</v>
      </c>
      <c r="H140" s="119"/>
      <c r="I140" s="119"/>
      <c r="J140" s="119"/>
      <c r="K140" s="119"/>
      <c r="L140" s="119"/>
      <c r="M140" s="119" t="str">
        <f>VLOOKUP('2019 5U G'!G142,'2019 5U Teams'!$A$3:$B$11,2,FALSE)</f>
        <v>5UBlueJays2019</v>
      </c>
      <c r="N140" s="119"/>
      <c r="O140" s="119"/>
      <c r="P140" s="119"/>
      <c r="Q140" s="119"/>
      <c r="R140" s="119"/>
      <c r="S140" s="119"/>
      <c r="T140" s="119"/>
      <c r="U140" s="119"/>
      <c r="V140" s="119"/>
      <c r="W140" s="119"/>
      <c r="X140" s="119"/>
      <c r="Y140" s="119"/>
      <c r="Z140" s="119"/>
      <c r="AA140" s="119"/>
      <c r="AB140" s="119"/>
    </row>
    <row r="141" spans="1:28" x14ac:dyDescent="0.25">
      <c r="A141" s="135" t="str">
        <f>TEXT('2019 5U G'!B143,"mm/dd/yyyy")</f>
        <v>06/09/2019</v>
      </c>
      <c r="B141" s="136">
        <f>'2019 5U G'!D143</f>
        <v>0.4375</v>
      </c>
      <c r="C141" s="135" t="str">
        <f t="shared" si="2"/>
        <v>06/09/2019</v>
      </c>
      <c r="D141" s="136">
        <f>'2019 5U G'!E143</f>
        <v>0.47916666666666669</v>
      </c>
      <c r="E141" s="119" t="str">
        <f>'2019 5U G'!K143</f>
        <v>RALLY CAP DAY #2</v>
      </c>
      <c r="F141" s="119"/>
      <c r="G141" s="119" t="str">
        <f>'2019 5U G'!F143</f>
        <v>Cres. Pk South Mini - East</v>
      </c>
      <c r="H141" s="119"/>
      <c r="I141" s="119"/>
      <c r="J141" s="119"/>
      <c r="K141" s="119"/>
      <c r="L141" s="119"/>
      <c r="M141" s="119" t="str">
        <f>VLOOKUP('2019 5U G'!G143,'2019 5U Teams'!$A$3:$B$11,2,FALSE)</f>
        <v>5UDbacks2019</v>
      </c>
      <c r="N141" s="119"/>
      <c r="O141" s="119"/>
      <c r="P141" s="119"/>
      <c r="Q141" s="119"/>
      <c r="R141" s="119"/>
      <c r="S141" s="119"/>
      <c r="T141" s="119"/>
      <c r="U141" s="119"/>
      <c r="V141" s="119"/>
      <c r="W141" s="119"/>
      <c r="X141" s="119"/>
      <c r="Y141" s="119"/>
      <c r="Z141" s="119"/>
      <c r="AA141" s="119"/>
      <c r="AB141" s="119"/>
    </row>
    <row r="142" spans="1:28" x14ac:dyDescent="0.25">
      <c r="A142" s="135" t="str">
        <f>TEXT('2019 5U G'!B144,"mm/dd/yyyy")</f>
        <v>06/09/2019</v>
      </c>
      <c r="B142" s="136">
        <f>'2019 5U G'!D144</f>
        <v>0.4375</v>
      </c>
      <c r="C142" s="135" t="str">
        <f t="shared" si="2"/>
        <v>06/09/2019</v>
      </c>
      <c r="D142" s="136">
        <f>'2019 5U G'!E144</f>
        <v>0.47916666666666669</v>
      </c>
      <c r="E142" s="119" t="str">
        <f>'2019 5U G'!K144</f>
        <v>RALLY CAP DAY #2</v>
      </c>
      <c r="F142" s="119"/>
      <c r="G142" s="119" t="str">
        <f>'2019 5U G'!F144</f>
        <v>Cres. Pk South Mini - East</v>
      </c>
      <c r="H142" s="119"/>
      <c r="I142" s="119"/>
      <c r="J142" s="119"/>
      <c r="K142" s="119"/>
      <c r="L142" s="119"/>
      <c r="M142" s="119" t="str">
        <f>VLOOKUP('2019 5U G'!G144,'2019 5U Teams'!$A$3:$B$11,2,FALSE)</f>
        <v>5UDodgers2019</v>
      </c>
      <c r="N142" s="119"/>
      <c r="O142" s="119"/>
      <c r="P142" s="119"/>
      <c r="Q142" s="119"/>
      <c r="R142" s="119"/>
      <c r="S142" s="119"/>
      <c r="T142" s="119"/>
      <c r="U142" s="119"/>
      <c r="V142" s="119"/>
      <c r="W142" s="119"/>
      <c r="X142" s="119"/>
      <c r="Y142" s="119"/>
      <c r="Z142" s="119"/>
      <c r="AA142" s="119"/>
      <c r="AB142" s="119"/>
    </row>
    <row r="143" spans="1:28" x14ac:dyDescent="0.25">
      <c r="A143" s="135" t="str">
        <f>TEXT('2019 5U G'!B145,"mm/dd/yyyy")</f>
        <v>06/09/2019</v>
      </c>
      <c r="B143" s="136">
        <f>'2019 5U G'!D145</f>
        <v>0.4375</v>
      </c>
      <c r="C143" s="135" t="str">
        <f t="shared" si="2"/>
        <v>06/09/2019</v>
      </c>
      <c r="D143" s="136">
        <f>'2019 5U G'!E145</f>
        <v>0.47916666666666669</v>
      </c>
      <c r="E143" s="119" t="str">
        <f>'2019 5U G'!K145</f>
        <v>RALLY CAP DAY #2</v>
      </c>
      <c r="F143" s="119"/>
      <c r="G143" s="119" t="str">
        <f>'2019 5U G'!F145</f>
        <v>Cres. Pk South Mini - East</v>
      </c>
      <c r="H143" s="119"/>
      <c r="I143" s="119"/>
      <c r="J143" s="119"/>
      <c r="K143" s="119"/>
      <c r="L143" s="119"/>
      <c r="M143" s="119" t="str">
        <f>VLOOKUP('2019 5U G'!G145,'2019 5U Teams'!$A$3:$B$11,2,FALSE)</f>
        <v>5UMariners2019</v>
      </c>
      <c r="N143" s="119"/>
      <c r="O143" s="119"/>
      <c r="P143" s="119"/>
      <c r="Q143" s="119"/>
      <c r="R143" s="119"/>
      <c r="S143" s="119"/>
      <c r="T143" s="119"/>
      <c r="U143" s="119"/>
      <c r="V143" s="119"/>
      <c r="W143" s="119"/>
      <c r="X143" s="119"/>
      <c r="Y143" s="119"/>
      <c r="Z143" s="119"/>
      <c r="AA143" s="119"/>
      <c r="AB143" s="119"/>
    </row>
    <row r="144" spans="1:28" x14ac:dyDescent="0.25">
      <c r="A144" s="135" t="str">
        <f>TEXT('2019 5U G'!B146,"mm/dd/yyyy")</f>
        <v>06/09/2019</v>
      </c>
      <c r="B144" s="136">
        <f>'2019 5U G'!D146</f>
        <v>0.4375</v>
      </c>
      <c r="C144" s="135" t="str">
        <f t="shared" si="2"/>
        <v>06/09/2019</v>
      </c>
      <c r="D144" s="136">
        <f>'2019 5U G'!E146</f>
        <v>0.47916666666666669</v>
      </c>
      <c r="E144" s="119" t="str">
        <f>'2019 5U G'!K146</f>
        <v>RALLY CAP DAY #2</v>
      </c>
      <c r="F144" s="119"/>
      <c r="G144" s="119" t="str">
        <f>'2019 5U G'!F146</f>
        <v>Cres. Pk South Mini - East</v>
      </c>
      <c r="H144" s="119"/>
      <c r="I144" s="119"/>
      <c r="J144" s="119"/>
      <c r="K144" s="119"/>
      <c r="L144" s="119"/>
      <c r="M144" s="119" t="str">
        <f>VLOOKUP('2019 5U G'!G146,'2019 5U Teams'!$A$3:$B$11,2,FALSE)</f>
        <v>5UPirates2019</v>
      </c>
      <c r="N144" s="119"/>
      <c r="O144" s="119"/>
      <c r="P144" s="119"/>
      <c r="Q144" s="119"/>
      <c r="R144" s="119"/>
      <c r="S144" s="119"/>
      <c r="T144" s="119"/>
      <c r="U144" s="119"/>
      <c r="V144" s="119"/>
      <c r="W144" s="119"/>
      <c r="X144" s="119"/>
      <c r="Y144" s="119"/>
      <c r="Z144" s="119"/>
      <c r="AA144" s="119"/>
      <c r="AB144" s="119"/>
    </row>
    <row r="145" spans="1:28" x14ac:dyDescent="0.25">
      <c r="A145" s="135" t="str">
        <f>TEXT('2019 5U G'!B147,"mm/dd/yyyy")</f>
        <v>06/09/2019</v>
      </c>
      <c r="B145" s="136">
        <f>'2019 5U G'!D147</f>
        <v>0.4375</v>
      </c>
      <c r="C145" s="135" t="str">
        <f t="shared" si="2"/>
        <v>06/09/2019</v>
      </c>
      <c r="D145" s="136">
        <f>'2019 5U G'!E147</f>
        <v>0.47916666666666669</v>
      </c>
      <c r="E145" s="119" t="str">
        <f>'2019 5U G'!K147</f>
        <v>RALLY CAP DAY #2</v>
      </c>
      <c r="F145" s="119"/>
      <c r="G145" s="119" t="str">
        <f>'2019 5U G'!F147</f>
        <v>Cres. Pk South Mini - East</v>
      </c>
      <c r="H145" s="119"/>
      <c r="I145" s="119"/>
      <c r="J145" s="119"/>
      <c r="K145" s="119"/>
      <c r="L145" s="119"/>
      <c r="M145" s="119" t="str">
        <f>VLOOKUP('2019 5U G'!G147,'2019 5U Teams'!$A$3:$B$11,2,FALSE)</f>
        <v>5URockies2019</v>
      </c>
      <c r="N145" s="119"/>
      <c r="O145" s="119"/>
      <c r="P145" s="119"/>
      <c r="Q145" s="119"/>
      <c r="R145" s="119"/>
      <c r="S145" s="119"/>
      <c r="T145" s="119"/>
      <c r="U145" s="119"/>
      <c r="V145" s="119"/>
      <c r="W145" s="119"/>
      <c r="X145" s="119"/>
      <c r="Y145" s="119"/>
      <c r="Z145" s="119"/>
      <c r="AA145" s="119"/>
      <c r="AB145" s="119"/>
    </row>
    <row r="146" spans="1:28" x14ac:dyDescent="0.25">
      <c r="A146" s="135" t="str">
        <f>TEXT('2019 5U G'!B148,"mm/dd/yyyy")</f>
        <v>06/09/2019</v>
      </c>
      <c r="B146" s="136">
        <f>'2019 5U G'!D148</f>
        <v>0.4375</v>
      </c>
      <c r="C146" s="135" t="str">
        <f t="shared" si="2"/>
        <v>06/09/2019</v>
      </c>
      <c r="D146" s="136">
        <f>'2019 5U G'!E148</f>
        <v>0.47916666666666669</v>
      </c>
      <c r="E146" s="119" t="str">
        <f>'2019 5U G'!K148</f>
        <v>RALLY CAP DAY #2</v>
      </c>
      <c r="F146" s="119"/>
      <c r="G146" s="119" t="str">
        <f>'2019 5U G'!F148</f>
        <v>Cres. Pk South Mini - East</v>
      </c>
      <c r="H146" s="119"/>
      <c r="I146" s="119"/>
      <c r="J146" s="119"/>
      <c r="K146" s="119"/>
      <c r="L146" s="119"/>
      <c r="M146" s="119" t="str">
        <f>VLOOKUP('2019 5U G'!G148,'2019 5U Teams'!$A$3:$B$11,2,FALSE)</f>
        <v>5URoyals2019</v>
      </c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19"/>
      <c r="AA146" s="119"/>
      <c r="AB146" s="119"/>
    </row>
    <row r="147" spans="1:28" x14ac:dyDescent="0.25">
      <c r="A147" s="135" t="str">
        <f>TEXT('2019 5U G'!B149,"mm/dd/yyyy")</f>
        <v>06/09/2019</v>
      </c>
      <c r="B147" s="136">
        <f>'2019 5U G'!D149</f>
        <v>0.4375</v>
      </c>
      <c r="C147" s="135" t="str">
        <f t="shared" si="2"/>
        <v>06/09/2019</v>
      </c>
      <c r="D147" s="136">
        <f>'2019 5U G'!E149</f>
        <v>0.47916666666666669</v>
      </c>
      <c r="E147" s="119" t="str">
        <f>'2019 5U G'!K149</f>
        <v>RALLY CAP DAY #2</v>
      </c>
      <c r="F147" s="119"/>
      <c r="G147" s="119" t="str">
        <f>'2019 5U G'!F149</f>
        <v>Cres. Pk South Mini - East</v>
      </c>
      <c r="H147" s="119"/>
      <c r="I147" s="119"/>
      <c r="J147" s="119"/>
      <c r="K147" s="119"/>
      <c r="L147" s="119"/>
      <c r="M147" s="119" t="str">
        <f>VLOOKUP('2019 5U G'!G149,'2019 5U Teams'!$A$3:$B$11,2,FALSE)</f>
        <v>5UTigers2019</v>
      </c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  <c r="AA147" s="119"/>
      <c r="AB147" s="119"/>
    </row>
    <row r="148" spans="1:28" x14ac:dyDescent="0.25">
      <c r="A148" s="135" t="str">
        <f>TEXT('2019 5U G'!B150,"mm/dd/yyyy")</f>
        <v>06/09/2019</v>
      </c>
      <c r="B148" s="136">
        <f>'2019 5U G'!D150</f>
        <v>0.4375</v>
      </c>
      <c r="C148" s="135" t="str">
        <f t="shared" si="2"/>
        <v>06/09/2019</v>
      </c>
      <c r="D148" s="136">
        <f>'2019 5U G'!E150</f>
        <v>0.47916666666666669</v>
      </c>
      <c r="E148" s="119" t="str">
        <f>'2019 5U G'!K150</f>
        <v>RALLY CAP DAY #2</v>
      </c>
      <c r="F148" s="119"/>
      <c r="G148" s="119" t="str">
        <f>'2019 5U G'!F150</f>
        <v>Cres. Pk South Mini - East</v>
      </c>
      <c r="H148" s="119"/>
      <c r="I148" s="119"/>
      <c r="J148" s="119"/>
      <c r="K148" s="119"/>
      <c r="L148" s="119"/>
      <c r="M148" s="119" t="str">
        <f>VLOOKUP('2019 5U G'!G150,'2019 5U Teams'!$A$3:$B$11,2,FALSE)</f>
        <v>5UYankees2019</v>
      </c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  <c r="AA148" s="119"/>
      <c r="AB148" s="119"/>
    </row>
    <row r="149" spans="1:28" x14ac:dyDescent="0.25">
      <c r="A149" s="135" t="str">
        <f>TEXT('2019 5U G'!B151,"mm/dd/yyyy")</f>
        <v>06/10/2019</v>
      </c>
      <c r="B149" s="136">
        <f>'2019 5U G'!D151</f>
        <v>0.75</v>
      </c>
      <c r="C149" s="135" t="str">
        <f t="shared" si="2"/>
        <v>06/10/2019</v>
      </c>
      <c r="D149" s="136">
        <f>'2019 5U G'!E151</f>
        <v>0.79166666666666663</v>
      </c>
      <c r="E149" s="119" t="str">
        <f>'2019 5U G'!K151</f>
        <v>Dbac-Dodg-Yank</v>
      </c>
      <c r="F149" s="119"/>
      <c r="G149" s="119" t="str">
        <f>'2019 5U G'!F151</f>
        <v>Cres. Pk South Mini - East</v>
      </c>
      <c r="H149" s="119"/>
      <c r="I149" s="119"/>
      <c r="J149" s="119"/>
      <c r="K149" s="119"/>
      <c r="L149" s="119"/>
      <c r="M149" s="119" t="str">
        <f>VLOOKUP('2019 5U G'!G151,'2019 5U Teams'!$A$3:$B$11,2,FALSE)</f>
        <v>5UDbacks2019</v>
      </c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  <c r="AA149" s="119"/>
      <c r="AB149" s="119"/>
    </row>
    <row r="150" spans="1:28" x14ac:dyDescent="0.25">
      <c r="A150" s="135" t="str">
        <f>TEXT('2019 5U G'!B152,"mm/dd/yyyy")</f>
        <v>06/10/2019</v>
      </c>
      <c r="B150" s="136">
        <f>'2019 5U G'!D152</f>
        <v>0.75</v>
      </c>
      <c r="C150" s="135" t="str">
        <f t="shared" si="2"/>
        <v>06/10/2019</v>
      </c>
      <c r="D150" s="136">
        <f>'2019 5U G'!E152</f>
        <v>0.79166666666666663</v>
      </c>
      <c r="E150" s="119" t="str">
        <f>'2019 5U G'!K152</f>
        <v>Dbac-Dodg-Yank</v>
      </c>
      <c r="F150" s="119"/>
      <c r="G150" s="119" t="str">
        <f>'2019 5U G'!F152</f>
        <v>Cres. Pk South Mini - East</v>
      </c>
      <c r="H150" s="119"/>
      <c r="I150" s="119"/>
      <c r="J150" s="119"/>
      <c r="K150" s="119"/>
      <c r="L150" s="119"/>
      <c r="M150" s="119" t="str">
        <f>VLOOKUP('2019 5U G'!G152,'2019 5U Teams'!$A$3:$B$11,2,FALSE)</f>
        <v>5UDodgers2019</v>
      </c>
      <c r="N150" s="119"/>
      <c r="O150" s="119"/>
      <c r="P150" s="119"/>
      <c r="Q150" s="119"/>
      <c r="R150" s="119"/>
      <c r="S150" s="119"/>
      <c r="T150" s="119"/>
      <c r="U150" s="119"/>
      <c r="V150" s="119"/>
      <c r="W150" s="119"/>
      <c r="X150" s="119"/>
      <c r="Y150" s="119"/>
      <c r="Z150" s="119"/>
      <c r="AA150" s="119"/>
      <c r="AB150" s="119"/>
    </row>
    <row r="151" spans="1:28" x14ac:dyDescent="0.25">
      <c r="A151" s="135" t="str">
        <f>TEXT('2019 5U G'!B153,"mm/dd/yyyy")</f>
        <v>06/10/2019</v>
      </c>
      <c r="B151" s="136">
        <f>'2019 5U G'!D153</f>
        <v>0.75</v>
      </c>
      <c r="C151" s="135" t="str">
        <f t="shared" si="2"/>
        <v>06/10/2019</v>
      </c>
      <c r="D151" s="136">
        <f>'2019 5U G'!E153</f>
        <v>0.79166666666666663</v>
      </c>
      <c r="E151" s="119" t="str">
        <f>'2019 5U G'!K153</f>
        <v>Dbac-Dodg-Yank</v>
      </c>
      <c r="F151" s="119"/>
      <c r="G151" s="119" t="str">
        <f>'2019 5U G'!F153</f>
        <v>Cres. Pk South Mini - East</v>
      </c>
      <c r="H151" s="119"/>
      <c r="I151" s="119"/>
      <c r="J151" s="119"/>
      <c r="K151" s="119"/>
      <c r="L151" s="119"/>
      <c r="M151" s="119" t="str">
        <f>VLOOKUP('2019 5U G'!G153,'2019 5U Teams'!$A$3:$B$11,2,FALSE)</f>
        <v>5UYankees2019</v>
      </c>
      <c r="N151" s="119"/>
      <c r="O151" s="119"/>
      <c r="P151" s="119"/>
      <c r="Q151" s="119"/>
      <c r="R151" s="119"/>
      <c r="S151" s="119"/>
      <c r="T151" s="119"/>
      <c r="U151" s="119"/>
      <c r="V151" s="119"/>
      <c r="W151" s="119"/>
      <c r="X151" s="119"/>
      <c r="Y151" s="119"/>
      <c r="Z151" s="119"/>
      <c r="AA151" s="119"/>
      <c r="AB151" s="119"/>
    </row>
    <row r="152" spans="1:28" x14ac:dyDescent="0.25">
      <c r="A152" s="135" t="str">
        <f>TEXT('2019 5U G'!B154,"mm/dd/yyyy")</f>
        <v>06/12/2019</v>
      </c>
      <c r="B152" s="136">
        <f>'2019 5U G'!D154</f>
        <v>0.70833333333333337</v>
      </c>
      <c r="C152" s="135" t="str">
        <f t="shared" si="2"/>
        <v>06/12/2019</v>
      </c>
      <c r="D152" s="136">
        <f>'2019 5U G'!E154</f>
        <v>0.75</v>
      </c>
      <c r="E152" s="119" t="str">
        <f>'2019 5U G'!K154</f>
        <v>Pira-Mari-Tige</v>
      </c>
      <c r="F152" s="119"/>
      <c r="G152" s="119" t="str">
        <f>'2019 5U G'!F154</f>
        <v>Cres. Pk South Mini - East</v>
      </c>
      <c r="H152" s="119"/>
      <c r="I152" s="119"/>
      <c r="J152" s="119"/>
      <c r="K152" s="119"/>
      <c r="L152" s="119"/>
      <c r="M152" s="119" t="str">
        <f>VLOOKUP('2019 5U G'!G154,'2019 5U Teams'!$A$3:$B$11,2,FALSE)</f>
        <v>5UPirates2019</v>
      </c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  <c r="AA152" s="119"/>
      <c r="AB152" s="119"/>
    </row>
    <row r="153" spans="1:28" x14ac:dyDescent="0.25">
      <c r="A153" s="135" t="str">
        <f>TEXT('2019 5U G'!B155,"mm/dd/yyyy")</f>
        <v>06/12/2019</v>
      </c>
      <c r="B153" s="136">
        <f>'2019 5U G'!D155</f>
        <v>0.70833333333333337</v>
      </c>
      <c r="C153" s="135" t="str">
        <f t="shared" si="2"/>
        <v>06/12/2019</v>
      </c>
      <c r="D153" s="136">
        <f>'2019 5U G'!E155</f>
        <v>0.75</v>
      </c>
      <c r="E153" s="119" t="str">
        <f>'2019 5U G'!K155</f>
        <v>Pira-Mari-Tige</v>
      </c>
      <c r="F153" s="119"/>
      <c r="G153" s="119" t="str">
        <f>'2019 5U G'!F155</f>
        <v>Cres. Pk South Mini - East</v>
      </c>
      <c r="H153" s="119"/>
      <c r="I153" s="119"/>
      <c r="J153" s="119"/>
      <c r="K153" s="119"/>
      <c r="L153" s="119"/>
      <c r="M153" s="119" t="str">
        <f>VLOOKUP('2019 5U G'!G155,'2019 5U Teams'!$A$3:$B$11,2,FALSE)</f>
        <v>5UMariners2019</v>
      </c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  <c r="AA153" s="119"/>
      <c r="AB153" s="119"/>
    </row>
    <row r="154" spans="1:28" x14ac:dyDescent="0.25">
      <c r="A154" s="135" t="str">
        <f>TEXT('2019 5U G'!B156,"mm/dd/yyyy")</f>
        <v>06/12/2019</v>
      </c>
      <c r="B154" s="136">
        <f>'2019 5U G'!D156</f>
        <v>0.70833333333333337</v>
      </c>
      <c r="C154" s="135" t="str">
        <f t="shared" si="2"/>
        <v>06/12/2019</v>
      </c>
      <c r="D154" s="136">
        <f>'2019 5U G'!E156</f>
        <v>0.75</v>
      </c>
      <c r="E154" s="119" t="str">
        <f>'2019 5U G'!K156</f>
        <v>Pira-Mari-Tige</v>
      </c>
      <c r="F154" s="119"/>
      <c r="G154" s="119" t="str">
        <f>'2019 5U G'!F156</f>
        <v>Cres. Pk South Mini - East</v>
      </c>
      <c r="H154" s="119"/>
      <c r="I154" s="119"/>
      <c r="J154" s="119"/>
      <c r="K154" s="119"/>
      <c r="L154" s="119"/>
      <c r="M154" s="119" t="str">
        <f>VLOOKUP('2019 5U G'!G156,'2019 5U Teams'!$A$3:$B$11,2,FALSE)</f>
        <v>5UTigers2019</v>
      </c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  <c r="AA154" s="119"/>
      <c r="AB154" s="119"/>
    </row>
    <row r="155" spans="1:28" x14ac:dyDescent="0.25">
      <c r="A155" s="135" t="str">
        <f>TEXT('2019 5U G'!B157,"mm/dd/yyyy")</f>
        <v>06/12/2019</v>
      </c>
      <c r="B155" s="136">
        <f>'2019 5U G'!D157</f>
        <v>0.75</v>
      </c>
      <c r="C155" s="135" t="str">
        <f t="shared" si="2"/>
        <v>06/12/2019</v>
      </c>
      <c r="D155" s="136">
        <f>'2019 5U G'!E157</f>
        <v>0.79166666666666663</v>
      </c>
      <c r="E155" s="119" t="str">
        <f>'2019 5U G'!K157</f>
        <v>Blue-Rock-Roya</v>
      </c>
      <c r="F155" s="119"/>
      <c r="G155" s="119" t="str">
        <f>'2019 5U G'!F157</f>
        <v>Cres. Pk South Mini - East</v>
      </c>
      <c r="H155" s="119"/>
      <c r="I155" s="119"/>
      <c r="J155" s="119"/>
      <c r="K155" s="119"/>
      <c r="L155" s="119"/>
      <c r="M155" s="119" t="str">
        <f>VLOOKUP('2019 5U G'!G157,'2019 5U Teams'!$A$3:$B$11,2,FALSE)</f>
        <v>5UBlueJays2019</v>
      </c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  <c r="AA155" s="119"/>
      <c r="AB155" s="119"/>
    </row>
    <row r="156" spans="1:28" x14ac:dyDescent="0.25">
      <c r="A156" s="135" t="str">
        <f>TEXT('2019 5U G'!B158,"mm/dd/yyyy")</f>
        <v>06/12/2019</v>
      </c>
      <c r="B156" s="136">
        <f>'2019 5U G'!D158</f>
        <v>0.75</v>
      </c>
      <c r="C156" s="135" t="str">
        <f t="shared" si="2"/>
        <v>06/12/2019</v>
      </c>
      <c r="D156" s="136">
        <f>'2019 5U G'!E158</f>
        <v>0.79166666666666663</v>
      </c>
      <c r="E156" s="119" t="str">
        <f>'2019 5U G'!K158</f>
        <v>Blue-Rock-Roya</v>
      </c>
      <c r="F156" s="119"/>
      <c r="G156" s="119" t="str">
        <f>'2019 5U G'!F158</f>
        <v>Cres. Pk South Mini - East</v>
      </c>
      <c r="H156" s="119"/>
      <c r="I156" s="119"/>
      <c r="J156" s="119"/>
      <c r="K156" s="119"/>
      <c r="L156" s="119"/>
      <c r="M156" s="119" t="str">
        <f>VLOOKUP('2019 5U G'!G158,'2019 5U Teams'!$A$3:$B$11,2,FALSE)</f>
        <v>5URockies2019</v>
      </c>
      <c r="N156" s="119"/>
      <c r="O156" s="119"/>
      <c r="P156" s="119"/>
      <c r="Q156" s="119"/>
      <c r="R156" s="119"/>
      <c r="S156" s="119"/>
      <c r="T156" s="119"/>
      <c r="U156" s="119"/>
      <c r="V156" s="119"/>
      <c r="W156" s="119"/>
      <c r="X156" s="119"/>
      <c r="Y156" s="119"/>
      <c r="Z156" s="119"/>
      <c r="AA156" s="119"/>
      <c r="AB156" s="119"/>
    </row>
    <row r="157" spans="1:28" x14ac:dyDescent="0.25">
      <c r="A157" s="135" t="str">
        <f>TEXT('2019 5U G'!B159,"mm/dd/yyyy")</f>
        <v>06/12/2019</v>
      </c>
      <c r="B157" s="136">
        <f>'2019 5U G'!D159</f>
        <v>0.75</v>
      </c>
      <c r="C157" s="135" t="str">
        <f t="shared" si="2"/>
        <v>06/12/2019</v>
      </c>
      <c r="D157" s="136">
        <f>'2019 5U G'!E159</f>
        <v>0.79166666666666663</v>
      </c>
      <c r="E157" s="119" t="str">
        <f>'2019 5U G'!K159</f>
        <v>Blue-Rock-Roya</v>
      </c>
      <c r="F157" s="119"/>
      <c r="G157" s="119" t="str">
        <f>'2019 5U G'!F159</f>
        <v>Cres. Pk South Mini - East</v>
      </c>
      <c r="H157" s="119"/>
      <c r="I157" s="119"/>
      <c r="J157" s="119"/>
      <c r="K157" s="119"/>
      <c r="L157" s="119"/>
      <c r="M157" s="119" t="str">
        <f>VLOOKUP('2019 5U G'!G159,'2019 5U Teams'!$A$3:$B$11,2,FALSE)</f>
        <v>5URoyals2019</v>
      </c>
      <c r="N157" s="119"/>
      <c r="O157" s="119"/>
      <c r="P157" s="119"/>
      <c r="Q157" s="119"/>
      <c r="R157" s="119"/>
      <c r="S157" s="119"/>
      <c r="T157" s="119"/>
      <c r="U157" s="119"/>
      <c r="V157" s="119"/>
      <c r="W157" s="119"/>
      <c r="X157" s="119"/>
      <c r="Y157" s="119"/>
      <c r="Z157" s="119"/>
      <c r="AA157" s="119"/>
      <c r="AB157" s="119"/>
    </row>
    <row r="158" spans="1:28" x14ac:dyDescent="0.25">
      <c r="A158" s="135" t="str">
        <f>TEXT('2019 5U G'!B160,"mm/dd/yyyy")</f>
        <v>06/16/2019</v>
      </c>
      <c r="B158" s="136">
        <f>'2019 5U G'!D160</f>
        <v>0.39583333333333331</v>
      </c>
      <c r="C158" s="135" t="str">
        <f t="shared" si="2"/>
        <v>06/16/2019</v>
      </c>
      <c r="D158" s="136">
        <f>'2019 5U G'!E160</f>
        <v>0.4375</v>
      </c>
      <c r="E158" s="119" t="str">
        <f>'2019 5U G'!K160</f>
        <v>Dbac-Mari-Roya</v>
      </c>
      <c r="F158" s="119"/>
      <c r="G158" s="119" t="str">
        <f>'2019 5U G'!F160</f>
        <v>Cres. Pk South Mini - East</v>
      </c>
      <c r="H158" s="119"/>
      <c r="I158" s="119"/>
      <c r="J158" s="119"/>
      <c r="K158" s="119"/>
      <c r="L158" s="119"/>
      <c r="M158" s="119" t="str">
        <f>VLOOKUP('2019 5U G'!G160,'2019 5U Teams'!$A$3:$B$11,2,FALSE)</f>
        <v>5UDbacks2019</v>
      </c>
      <c r="N158" s="119"/>
      <c r="O158" s="119"/>
      <c r="P158" s="119"/>
      <c r="Q158" s="119"/>
      <c r="R158" s="119"/>
      <c r="S158" s="119"/>
      <c r="T158" s="119"/>
      <c r="U158" s="119"/>
      <c r="V158" s="119"/>
      <c r="W158" s="119"/>
      <c r="X158" s="119"/>
      <c r="Y158" s="119"/>
      <c r="Z158" s="119"/>
      <c r="AA158" s="119"/>
      <c r="AB158" s="119"/>
    </row>
    <row r="159" spans="1:28" x14ac:dyDescent="0.25">
      <c r="A159" s="135" t="str">
        <f>TEXT('2019 5U G'!B161,"mm/dd/yyyy")</f>
        <v>06/16/2019</v>
      </c>
      <c r="B159" s="136">
        <f>'2019 5U G'!D161</f>
        <v>0.39583333333333331</v>
      </c>
      <c r="C159" s="135" t="str">
        <f t="shared" si="2"/>
        <v>06/16/2019</v>
      </c>
      <c r="D159" s="136">
        <f>'2019 5U G'!E161</f>
        <v>0.4375</v>
      </c>
      <c r="E159" s="119" t="str">
        <f>'2019 5U G'!K161</f>
        <v>Dbac-Mari-Roya</v>
      </c>
      <c r="F159" s="119"/>
      <c r="G159" s="119" t="str">
        <f>'2019 5U G'!F161</f>
        <v>Cres. Pk South Mini - East</v>
      </c>
      <c r="H159" s="119"/>
      <c r="I159" s="119"/>
      <c r="J159" s="119"/>
      <c r="K159" s="119"/>
      <c r="L159" s="119"/>
      <c r="M159" s="119" t="str">
        <f>VLOOKUP('2019 5U G'!G161,'2019 5U Teams'!$A$3:$B$11,2,FALSE)</f>
        <v>5UMariners2019</v>
      </c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  <c r="AA159" s="119"/>
      <c r="AB159" s="119"/>
    </row>
    <row r="160" spans="1:28" x14ac:dyDescent="0.25">
      <c r="A160" s="135" t="str">
        <f>TEXT('2019 5U G'!B162,"mm/dd/yyyy")</f>
        <v>06/16/2019</v>
      </c>
      <c r="B160" s="136">
        <f>'2019 5U G'!D162</f>
        <v>0.39583333333333331</v>
      </c>
      <c r="C160" s="135" t="str">
        <f t="shared" si="2"/>
        <v>06/16/2019</v>
      </c>
      <c r="D160" s="136">
        <f>'2019 5U G'!E162</f>
        <v>0.4375</v>
      </c>
      <c r="E160" s="119" t="str">
        <f>'2019 5U G'!K162</f>
        <v>Dbac-Mari-Roya</v>
      </c>
      <c r="F160" s="119"/>
      <c r="G160" s="119" t="str">
        <f>'2019 5U G'!F162</f>
        <v>Cres. Pk South Mini - East</v>
      </c>
      <c r="H160" s="119"/>
      <c r="I160" s="119"/>
      <c r="J160" s="119"/>
      <c r="K160" s="119"/>
      <c r="L160" s="119"/>
      <c r="M160" s="119" t="str">
        <f>VLOOKUP('2019 5U G'!G162,'2019 5U Teams'!$A$3:$B$11,2,FALSE)</f>
        <v>5URoyals2019</v>
      </c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  <c r="AA160" s="119"/>
      <c r="AB160" s="119"/>
    </row>
    <row r="161" spans="1:28" x14ac:dyDescent="0.25">
      <c r="A161" s="135" t="str">
        <f>TEXT('2019 5U G'!B163,"mm/dd/yyyy")</f>
        <v>06/16/2019</v>
      </c>
      <c r="B161" s="136">
        <f>'2019 5U G'!D163</f>
        <v>0.4375</v>
      </c>
      <c r="C161" s="135" t="str">
        <f t="shared" si="2"/>
        <v>06/16/2019</v>
      </c>
      <c r="D161" s="136">
        <f>'2019 5U G'!E163</f>
        <v>0.47916666666666669</v>
      </c>
      <c r="E161" s="119" t="str">
        <f>'2019 5U G'!K163</f>
        <v>Dodg-Tige-Blue</v>
      </c>
      <c r="F161" s="119"/>
      <c r="G161" s="119" t="str">
        <f>'2019 5U G'!F163</f>
        <v>Cres. Pk South Mini - East</v>
      </c>
      <c r="H161" s="119"/>
      <c r="I161" s="119"/>
      <c r="J161" s="119"/>
      <c r="K161" s="119"/>
      <c r="L161" s="119"/>
      <c r="M161" s="119" t="str">
        <f>VLOOKUP('2019 5U G'!G163,'2019 5U Teams'!$A$3:$B$11,2,FALSE)</f>
        <v>5UDodgers2019</v>
      </c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  <c r="AA161" s="119"/>
      <c r="AB161" s="119"/>
    </row>
    <row r="162" spans="1:28" x14ac:dyDescent="0.25">
      <c r="A162" s="135" t="str">
        <f>TEXT('2019 5U G'!B164,"mm/dd/yyyy")</f>
        <v>06/16/2019</v>
      </c>
      <c r="B162" s="136">
        <f>'2019 5U G'!D164</f>
        <v>0.4375</v>
      </c>
      <c r="C162" s="135" t="str">
        <f t="shared" si="2"/>
        <v>06/16/2019</v>
      </c>
      <c r="D162" s="136">
        <f>'2019 5U G'!E164</f>
        <v>0.47916666666666669</v>
      </c>
      <c r="E162" s="119" t="str">
        <f>'2019 5U G'!K164</f>
        <v>Dodg-Tige-Blue</v>
      </c>
      <c r="F162" s="119"/>
      <c r="G162" s="119" t="str">
        <f>'2019 5U G'!F164</f>
        <v>Cres. Pk South Mini - East</v>
      </c>
      <c r="H162" s="119"/>
      <c r="I162" s="119"/>
      <c r="J162" s="119"/>
      <c r="K162" s="119"/>
      <c r="L162" s="119"/>
      <c r="M162" s="119" t="str">
        <f>VLOOKUP('2019 5U G'!G164,'2019 5U Teams'!$A$3:$B$11,2,FALSE)</f>
        <v>5UTigers2019</v>
      </c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  <c r="AA162" s="119"/>
      <c r="AB162" s="119"/>
    </row>
    <row r="163" spans="1:28" x14ac:dyDescent="0.25">
      <c r="A163" s="135" t="str">
        <f>TEXT('2019 5U G'!B165,"mm/dd/yyyy")</f>
        <v>06/16/2019</v>
      </c>
      <c r="B163" s="136">
        <f>'2019 5U G'!D165</f>
        <v>0.4375</v>
      </c>
      <c r="C163" s="135" t="str">
        <f t="shared" si="2"/>
        <v>06/16/2019</v>
      </c>
      <c r="D163" s="136">
        <f>'2019 5U G'!E165</f>
        <v>0.47916666666666669</v>
      </c>
      <c r="E163" s="119" t="str">
        <f>'2019 5U G'!K165</f>
        <v>Dodg-Tige-Blue</v>
      </c>
      <c r="F163" s="119"/>
      <c r="G163" s="119" t="str">
        <f>'2019 5U G'!F165</f>
        <v>Cres. Pk South Mini - East</v>
      </c>
      <c r="H163" s="119"/>
      <c r="I163" s="119"/>
      <c r="J163" s="119"/>
      <c r="K163" s="119"/>
      <c r="L163" s="119"/>
      <c r="M163" s="119" t="str">
        <f>VLOOKUP('2019 5U G'!G165,'2019 5U Teams'!$A$3:$B$11,2,FALSE)</f>
        <v>5UBlueJays2019</v>
      </c>
      <c r="N163" s="119"/>
      <c r="O163" s="119"/>
      <c r="P163" s="119"/>
      <c r="Q163" s="119"/>
      <c r="R163" s="119"/>
      <c r="S163" s="119"/>
      <c r="T163" s="119"/>
      <c r="U163" s="119"/>
      <c r="V163" s="119"/>
      <c r="W163" s="119"/>
      <c r="X163" s="119"/>
      <c r="Y163" s="119"/>
      <c r="Z163" s="119"/>
      <c r="AA163" s="119"/>
      <c r="AB163" s="119"/>
    </row>
    <row r="164" spans="1:28" x14ac:dyDescent="0.25">
      <c r="A164" s="135" t="str">
        <f>TEXT('2019 5U G'!B166,"mm/dd/yyyy")</f>
        <v>06/16/2019</v>
      </c>
      <c r="B164" s="136">
        <f>'2019 5U G'!D166</f>
        <v>0.4375</v>
      </c>
      <c r="C164" s="135" t="str">
        <f t="shared" ref="C164:C169" si="3">A164</f>
        <v>06/16/2019</v>
      </c>
      <c r="D164" s="136">
        <f>'2019 5U G'!E166</f>
        <v>0.47916666666666669</v>
      </c>
      <c r="E164" s="119" t="str">
        <f>'2019 5U G'!K166</f>
        <v>Yank-Pira-Rock</v>
      </c>
      <c r="F164" s="119"/>
      <c r="G164" s="119" t="str">
        <f>'2019 5U G'!F166</f>
        <v>Cres. Pk South Mini - West</v>
      </c>
      <c r="H164" s="119"/>
      <c r="I164" s="119"/>
      <c r="J164" s="119"/>
      <c r="K164" s="119"/>
      <c r="L164" s="119"/>
      <c r="M164" s="119" t="str">
        <f>VLOOKUP('2019 5U G'!G166,'2019 5U Teams'!$A$3:$B$11,2,FALSE)</f>
        <v>5UYankees2019</v>
      </c>
      <c r="N164" s="119"/>
      <c r="O164" s="119"/>
      <c r="P164" s="119"/>
      <c r="Q164" s="119"/>
      <c r="R164" s="119"/>
      <c r="S164" s="119"/>
      <c r="T164" s="119"/>
      <c r="U164" s="119"/>
      <c r="V164" s="119"/>
      <c r="W164" s="119"/>
      <c r="X164" s="119"/>
      <c r="Y164" s="119"/>
      <c r="Z164" s="119"/>
      <c r="AA164" s="119"/>
      <c r="AB164" s="119"/>
    </row>
    <row r="165" spans="1:28" x14ac:dyDescent="0.25">
      <c r="A165" s="135" t="str">
        <f>TEXT('2019 5U G'!B167,"mm/dd/yyyy")</f>
        <v>06/16/2019</v>
      </c>
      <c r="B165" s="136">
        <f>'2019 5U G'!D167</f>
        <v>0.4375</v>
      </c>
      <c r="C165" s="135" t="str">
        <f t="shared" si="3"/>
        <v>06/16/2019</v>
      </c>
      <c r="D165" s="136">
        <f>'2019 5U G'!E167</f>
        <v>0.47916666666666669</v>
      </c>
      <c r="E165" s="119" t="str">
        <f>'2019 5U G'!K167</f>
        <v>Yank-Pira-Rock</v>
      </c>
      <c r="F165" s="119"/>
      <c r="G165" s="119" t="str">
        <f>'2019 5U G'!F167</f>
        <v>Cres. Pk South Mini - West</v>
      </c>
      <c r="H165" s="119"/>
      <c r="I165" s="119"/>
      <c r="J165" s="119"/>
      <c r="K165" s="119"/>
      <c r="L165" s="119"/>
      <c r="M165" s="119" t="str">
        <f>VLOOKUP('2019 5U G'!G167,'2019 5U Teams'!$A$3:$B$11,2,FALSE)</f>
        <v>5UPirates2019</v>
      </c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  <c r="AA165" s="119"/>
      <c r="AB165" s="119"/>
    </row>
    <row r="166" spans="1:28" x14ac:dyDescent="0.25">
      <c r="A166" s="135" t="str">
        <f>TEXT('2019 5U G'!B168,"mm/dd/yyyy")</f>
        <v>06/16/2019</v>
      </c>
      <c r="B166" s="136">
        <f>'2019 5U G'!D168</f>
        <v>0.4375</v>
      </c>
      <c r="C166" s="135" t="str">
        <f t="shared" si="3"/>
        <v>06/16/2019</v>
      </c>
      <c r="D166" s="136">
        <f>'2019 5U G'!E168</f>
        <v>0.47916666666666669</v>
      </c>
      <c r="E166" s="119" t="str">
        <f>'2019 5U G'!K168</f>
        <v>Yank-Pira-Rock</v>
      </c>
      <c r="F166" s="119"/>
      <c r="G166" s="119" t="str">
        <f>'2019 5U G'!F168</f>
        <v>Cres. Pk South Mini - West</v>
      </c>
      <c r="H166" s="119"/>
      <c r="I166" s="119"/>
      <c r="J166" s="119"/>
      <c r="K166" s="119"/>
      <c r="L166" s="119"/>
      <c r="M166" s="119" t="str">
        <f>VLOOKUP('2019 5U G'!G168,'2019 5U Teams'!$A$3:$B$11,2,FALSE)</f>
        <v>5URockies2019</v>
      </c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  <c r="Z166" s="119"/>
      <c r="AA166" s="119"/>
      <c r="AB166" s="119"/>
    </row>
    <row r="167" spans="1:28" x14ac:dyDescent="0.25">
      <c r="A167" s="135" t="str">
        <f>TEXT('2019 5U G'!B169,"mm/dd/yyyy")</f>
        <v>06/17/2019</v>
      </c>
      <c r="B167" s="136">
        <f>'2019 5U G'!D169</f>
        <v>0.75</v>
      </c>
      <c r="C167" s="135" t="str">
        <f t="shared" si="3"/>
        <v>06/17/2019</v>
      </c>
      <c r="D167" s="136">
        <f>'2019 5U G'!E169</f>
        <v>0.79166666666666663</v>
      </c>
      <c r="E167" s="119" t="str">
        <f>'2019 5U G'!K169</f>
        <v>Dbac-Dodg-Yank</v>
      </c>
      <c r="F167" s="119"/>
      <c r="G167" s="119" t="str">
        <f>'2019 5U G'!F169</f>
        <v>Cres. Pk South Mini - East</v>
      </c>
      <c r="H167" s="119"/>
      <c r="I167" s="119"/>
      <c r="J167" s="119"/>
      <c r="K167" s="119"/>
      <c r="L167" s="119"/>
      <c r="M167" s="119" t="str">
        <f>VLOOKUP('2019 5U G'!G169,'2019 5U Teams'!$A$3:$B$11,2,FALSE)</f>
        <v>5UDbacks2019</v>
      </c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  <c r="Z167" s="119"/>
      <c r="AA167" s="119"/>
      <c r="AB167" s="119"/>
    </row>
    <row r="168" spans="1:28" x14ac:dyDescent="0.25">
      <c r="A168" s="135" t="str">
        <f>TEXT('2019 5U G'!B170,"mm/dd/yyyy")</f>
        <v>06/17/2019</v>
      </c>
      <c r="B168" s="136">
        <f>'2019 5U G'!D170</f>
        <v>0.75</v>
      </c>
      <c r="C168" s="135" t="str">
        <f t="shared" si="3"/>
        <v>06/17/2019</v>
      </c>
      <c r="D168" s="136">
        <f>'2019 5U G'!E170</f>
        <v>0.79166666666666663</v>
      </c>
      <c r="E168" s="119" t="str">
        <f>'2019 5U G'!K170</f>
        <v>Dbac-Dodg-Yank</v>
      </c>
      <c r="F168" s="119"/>
      <c r="G168" s="119" t="str">
        <f>'2019 5U G'!F170</f>
        <v>Cres. Pk South Mini - East</v>
      </c>
      <c r="H168" s="119"/>
      <c r="I168" s="119"/>
      <c r="J168" s="119"/>
      <c r="K168" s="119"/>
      <c r="L168" s="119"/>
      <c r="M168" s="119" t="str">
        <f>VLOOKUP('2019 5U G'!G170,'2019 5U Teams'!$A$3:$B$11,2,FALSE)</f>
        <v>5UDodgers2019</v>
      </c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  <c r="Z168" s="119"/>
      <c r="AA168" s="119"/>
      <c r="AB168" s="119"/>
    </row>
    <row r="169" spans="1:28" x14ac:dyDescent="0.25">
      <c r="A169" s="135" t="str">
        <f>TEXT('2019 5U G'!B171,"mm/dd/yyyy")</f>
        <v>06/17/2019</v>
      </c>
      <c r="B169" s="136">
        <f>'2019 5U G'!D171</f>
        <v>0.75</v>
      </c>
      <c r="C169" s="135" t="str">
        <f t="shared" si="3"/>
        <v>06/17/2019</v>
      </c>
      <c r="D169" s="136">
        <f>'2019 5U G'!E171</f>
        <v>0.79166666666666663</v>
      </c>
      <c r="E169" s="119" t="str">
        <f>'2019 5U G'!K171</f>
        <v>Dbac-Dodg-Yank</v>
      </c>
      <c r="F169" s="119"/>
      <c r="G169" s="119" t="str">
        <f>'2019 5U G'!F171</f>
        <v>Cres. Pk South Mini - East</v>
      </c>
      <c r="H169" s="119"/>
      <c r="I169" s="119"/>
      <c r="J169" s="119"/>
      <c r="K169" s="119"/>
      <c r="L169" s="119"/>
      <c r="M169" s="119" t="str">
        <f>VLOOKUP('2019 5U G'!G171,'2019 5U Teams'!$A$3:$B$11,2,FALSE)</f>
        <v>5UYankees2019</v>
      </c>
      <c r="N169" s="119"/>
      <c r="O169" s="119"/>
      <c r="P169" s="119"/>
      <c r="Q169" s="119"/>
      <c r="R169" s="119"/>
      <c r="S169" s="119"/>
      <c r="T169" s="119"/>
      <c r="U169" s="119"/>
      <c r="V169" s="119"/>
      <c r="W169" s="119"/>
      <c r="X169" s="119"/>
      <c r="Y169" s="119"/>
      <c r="Z169" s="119"/>
      <c r="AA169" s="119"/>
      <c r="AB169" s="119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00"/>
  </sheetPr>
  <dimension ref="B1:X222"/>
  <sheetViews>
    <sheetView workbookViewId="0">
      <pane ySplit="4" topLeftCell="A5" activePane="bottomLeft" state="frozen"/>
      <selection activeCell="R13" sqref="R13"/>
      <selection pane="bottomLeft" activeCell="AA20" sqref="AA20"/>
    </sheetView>
  </sheetViews>
  <sheetFormatPr defaultRowHeight="15" x14ac:dyDescent="0.25"/>
  <cols>
    <col min="1" max="1" width="3" style="39" customWidth="1"/>
    <col min="2" max="2" width="12.28515625" style="39" customWidth="1"/>
    <col min="3" max="3" width="9.140625" style="39"/>
    <col min="4" max="4" width="14" style="39" customWidth="1"/>
    <col min="5" max="5" width="16.42578125" style="39" customWidth="1"/>
    <col min="6" max="6" width="14.140625" style="28" hidden="1" customWidth="1"/>
    <col min="7" max="7" width="17.28515625" style="28" customWidth="1"/>
    <col min="8" max="8" width="27.140625" style="39" customWidth="1"/>
    <col min="9" max="9" width="3.7109375" style="39" hidden="1" customWidth="1"/>
    <col min="10" max="23" width="4.7109375" style="39" hidden="1" customWidth="1"/>
    <col min="24" max="24" width="4.7109375" style="39" customWidth="1"/>
    <col min="25" max="26" width="9.140625" style="39" customWidth="1"/>
    <col min="27" max="16384" width="9.140625" style="39"/>
  </cols>
  <sheetData>
    <row r="1" spans="2:24" x14ac:dyDescent="0.25">
      <c r="G1" s="18"/>
    </row>
    <row r="2" spans="2:24" ht="18.75" x14ac:dyDescent="0.3">
      <c r="B2" s="19" t="s">
        <v>102</v>
      </c>
      <c r="G2" s="18"/>
      <c r="H2" s="20"/>
      <c r="J2" s="4" t="s">
        <v>34</v>
      </c>
      <c r="K2" s="4" t="s">
        <v>35</v>
      </c>
      <c r="L2" s="4" t="s">
        <v>36</v>
      </c>
      <c r="M2" s="4" t="s">
        <v>37</v>
      </c>
      <c r="N2" s="4" t="s">
        <v>38</v>
      </c>
      <c r="O2" s="4" t="s">
        <v>39</v>
      </c>
      <c r="P2" s="4" t="s">
        <v>40</v>
      </c>
      <c r="Q2" s="4" t="s">
        <v>41</v>
      </c>
      <c r="R2" s="4" t="s">
        <v>42</v>
      </c>
      <c r="S2" s="4" t="s">
        <v>43</v>
      </c>
      <c r="T2" s="4" t="s">
        <v>44</v>
      </c>
      <c r="U2" s="4" t="s">
        <v>45</v>
      </c>
      <c r="V2" s="4" t="s">
        <v>46</v>
      </c>
      <c r="W2" s="4" t="s">
        <v>47</v>
      </c>
      <c r="X2" s="4"/>
    </row>
    <row r="3" spans="2:24" x14ac:dyDescent="0.25">
      <c r="J3" s="6">
        <v>1</v>
      </c>
      <c r="K3" s="6">
        <v>2</v>
      </c>
      <c r="L3" s="6">
        <v>3</v>
      </c>
      <c r="M3" s="6">
        <v>4</v>
      </c>
      <c r="N3" s="6">
        <v>5</v>
      </c>
      <c r="O3" s="5">
        <v>1</v>
      </c>
      <c r="P3" s="5">
        <v>2</v>
      </c>
      <c r="Q3" s="5">
        <v>3</v>
      </c>
      <c r="R3" s="5">
        <v>4</v>
      </c>
      <c r="S3" s="5">
        <v>5</v>
      </c>
      <c r="T3" s="5">
        <v>6</v>
      </c>
      <c r="U3" s="5">
        <v>7</v>
      </c>
      <c r="V3" s="5">
        <v>8</v>
      </c>
      <c r="W3" s="5">
        <v>9</v>
      </c>
      <c r="X3" s="11"/>
    </row>
    <row r="4" spans="2:24" x14ac:dyDescent="0.25"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15</v>
      </c>
      <c r="H4" s="3" t="s">
        <v>5</v>
      </c>
      <c r="J4" s="40">
        <f t="shared" ref="J4:W4" si="0">COUNTIF($F$5:$F$222,J$2)</f>
        <v>21</v>
      </c>
      <c r="K4" s="40">
        <f t="shared" si="0"/>
        <v>21</v>
      </c>
      <c r="L4" s="40">
        <f t="shared" si="0"/>
        <v>22</v>
      </c>
      <c r="M4" s="40">
        <f t="shared" si="0"/>
        <v>21</v>
      </c>
      <c r="N4" s="40">
        <f t="shared" si="0"/>
        <v>21</v>
      </c>
      <c r="O4" s="40">
        <f t="shared" si="0"/>
        <v>12</v>
      </c>
      <c r="P4" s="40">
        <f t="shared" si="0"/>
        <v>12</v>
      </c>
      <c r="Q4" s="40">
        <f t="shared" si="0"/>
        <v>13</v>
      </c>
      <c r="R4" s="40">
        <f t="shared" si="0"/>
        <v>13</v>
      </c>
      <c r="S4" s="40">
        <f t="shared" si="0"/>
        <v>12</v>
      </c>
      <c r="T4" s="40">
        <f t="shared" si="0"/>
        <v>12</v>
      </c>
      <c r="U4" s="40">
        <f t="shared" si="0"/>
        <v>12</v>
      </c>
      <c r="V4" s="40">
        <f t="shared" si="0"/>
        <v>13</v>
      </c>
      <c r="W4" s="40">
        <f t="shared" si="0"/>
        <v>13</v>
      </c>
      <c r="X4" s="20"/>
    </row>
    <row r="5" spans="2:24" x14ac:dyDescent="0.25">
      <c r="B5" s="23">
        <v>43556</v>
      </c>
      <c r="C5" s="24" t="str">
        <f>IF(B5="","",TEXT(B5,"ddd"))</f>
        <v>Mon</v>
      </c>
      <c r="D5" s="22">
        <v>0.70833333333333337</v>
      </c>
      <c r="E5" s="25">
        <f>IF(D5="","",D5+'2019 Mos Teams'!$B$44)</f>
        <v>0.77083333333333337</v>
      </c>
      <c r="F5" s="104" t="s">
        <v>43</v>
      </c>
      <c r="G5" s="26" t="str">
        <f>VLOOKUP(F5,'2019 Mos Teams'!$F$3:$G$17,2,FALSE)</f>
        <v>Rays</v>
      </c>
      <c r="H5" s="9" t="s">
        <v>52</v>
      </c>
    </row>
    <row r="6" spans="2:24" x14ac:dyDescent="0.25">
      <c r="B6" s="23">
        <v>43556</v>
      </c>
      <c r="C6" s="24" t="str">
        <f>IF(B6="","",TEXT(B6,"ddd"))</f>
        <v>Mon</v>
      </c>
      <c r="D6" s="22">
        <v>0.70833333333333337</v>
      </c>
      <c r="E6" s="116">
        <f>IF(D6="","",D6+'2019 Mos Teams'!$B$44)</f>
        <v>0.77083333333333337</v>
      </c>
      <c r="F6" s="104" t="s">
        <v>45</v>
      </c>
      <c r="G6" s="117" t="str">
        <f>VLOOKUP(F6,'2019 Mos Teams'!$F$3:$G$17,2,FALSE)</f>
        <v>Mets</v>
      </c>
      <c r="H6" s="9" t="s">
        <v>9</v>
      </c>
    </row>
    <row r="7" spans="2:24" x14ac:dyDescent="0.25">
      <c r="B7" s="23">
        <v>43556</v>
      </c>
      <c r="C7" s="24" t="str">
        <f t="shared" ref="C7:C79" si="1">IF(B7="","",TEXT(B7,"ddd"))</f>
        <v>Mon</v>
      </c>
      <c r="D7" s="22">
        <v>0.70833333333333337</v>
      </c>
      <c r="E7" s="116">
        <f>IF(D7="","",D7+'2019 Mos Teams'!$B$44)</f>
        <v>0.77083333333333337</v>
      </c>
      <c r="F7" s="104" t="s">
        <v>47</v>
      </c>
      <c r="G7" s="117" t="str">
        <f>VLOOKUP(F7,'2019 Mos Teams'!$F$3:$G$17,2,FALSE)</f>
        <v>Athletics</v>
      </c>
      <c r="H7" s="9" t="s">
        <v>96</v>
      </c>
    </row>
    <row r="8" spans="2:24" x14ac:dyDescent="0.25">
      <c r="B8" s="23">
        <v>43556</v>
      </c>
      <c r="C8" s="24" t="str">
        <f t="shared" si="1"/>
        <v>Mon</v>
      </c>
      <c r="D8" s="22">
        <v>0.77083333333333337</v>
      </c>
      <c r="E8" s="116">
        <f>IF(D8="","",D8+'2019 Mos Teams'!$B$44)</f>
        <v>0.83333333333333337</v>
      </c>
      <c r="F8" s="104" t="s">
        <v>40</v>
      </c>
      <c r="G8" s="117" t="str">
        <f>VLOOKUP(F8,'2019 Mos Teams'!$F$3:$G$17,2,FALSE)</f>
        <v>Mariners</v>
      </c>
      <c r="H8" s="9" t="s">
        <v>6</v>
      </c>
    </row>
    <row r="9" spans="2:24" x14ac:dyDescent="0.25">
      <c r="B9" s="23">
        <v>43556</v>
      </c>
      <c r="C9" s="24" t="str">
        <f t="shared" si="1"/>
        <v>Mon</v>
      </c>
      <c r="D9" s="22">
        <v>0.77083333333333337</v>
      </c>
      <c r="E9" s="116">
        <f>IF(D9="","",D9+'2019 Mos Teams'!$B$44)</f>
        <v>0.83333333333333337</v>
      </c>
      <c r="F9" s="104" t="s">
        <v>39</v>
      </c>
      <c r="G9" s="117" t="str">
        <f>VLOOKUP(F9,'2019 Mos Teams'!$F$3:$G$17,2,FALSE)</f>
        <v>BlueJays</v>
      </c>
      <c r="H9" s="9" t="s">
        <v>7</v>
      </c>
    </row>
    <row r="10" spans="2:24" x14ac:dyDescent="0.25">
      <c r="B10" s="23">
        <v>43556</v>
      </c>
      <c r="C10" s="24" t="str">
        <f t="shared" si="1"/>
        <v>Mon</v>
      </c>
      <c r="D10" s="22">
        <v>0.77083333333333337</v>
      </c>
      <c r="E10" s="116">
        <f>IF(D10="","",D10+'2019 Mos Teams'!$B$44)</f>
        <v>0.83333333333333337</v>
      </c>
      <c r="F10" s="104" t="s">
        <v>42</v>
      </c>
      <c r="G10" s="117" t="str">
        <f>VLOOKUP(F10,'2019 Mos Teams'!$F$3:$G$17,2,FALSE)</f>
        <v>Pirates</v>
      </c>
      <c r="H10" s="9" t="s">
        <v>8</v>
      </c>
    </row>
    <row r="11" spans="2:24" x14ac:dyDescent="0.25">
      <c r="B11" s="23">
        <v>43556</v>
      </c>
      <c r="C11" s="24" t="str">
        <f t="shared" si="1"/>
        <v>Mon</v>
      </c>
      <c r="D11" s="22">
        <v>0.77083333333333337</v>
      </c>
      <c r="E11" s="116">
        <f>IF(D11="","",D11+'2019 Mos Teams'!$B$44)</f>
        <v>0.83333333333333337</v>
      </c>
      <c r="F11" s="104" t="s">
        <v>44</v>
      </c>
      <c r="G11" s="117" t="str">
        <f>VLOOKUP(F11,'2019 Mos Teams'!$F$3:$G$17,2,FALSE)</f>
        <v>Yankees</v>
      </c>
      <c r="H11" s="9" t="s">
        <v>52</v>
      </c>
    </row>
    <row r="12" spans="2:24" x14ac:dyDescent="0.25">
      <c r="B12" s="23">
        <v>43556</v>
      </c>
      <c r="C12" s="24" t="str">
        <f t="shared" si="1"/>
        <v>Mon</v>
      </c>
      <c r="D12" s="22">
        <v>0.77083333333333337</v>
      </c>
      <c r="E12" s="116">
        <f>IF(D12="","",D12+'2019 Mos Teams'!$B$44)</f>
        <v>0.83333333333333337</v>
      </c>
      <c r="F12" s="104" t="s">
        <v>46</v>
      </c>
      <c r="G12" s="117" t="str">
        <f>VLOOKUP(F12,'2019 Mos Teams'!$F$3:$G$17,2,FALSE)</f>
        <v>Brewers</v>
      </c>
      <c r="H12" s="9" t="s">
        <v>9</v>
      </c>
    </row>
    <row r="13" spans="2:24" x14ac:dyDescent="0.25">
      <c r="B13" s="23">
        <v>43556</v>
      </c>
      <c r="C13" s="24" t="str">
        <f t="shared" si="1"/>
        <v>Mon</v>
      </c>
      <c r="D13" s="22">
        <v>0.77083333333333337</v>
      </c>
      <c r="E13" s="116">
        <f>IF(D13="","",D13+'2019 Mos Teams'!$B$44)</f>
        <v>0.83333333333333337</v>
      </c>
      <c r="F13" s="104" t="s">
        <v>41</v>
      </c>
      <c r="G13" s="117" t="str">
        <f>VLOOKUP(F13,'2019 Mos Teams'!$F$3:$G$17,2,FALSE)</f>
        <v>Nationals</v>
      </c>
      <c r="H13" s="9" t="s">
        <v>96</v>
      </c>
    </row>
    <row r="14" spans="2:24" x14ac:dyDescent="0.25">
      <c r="B14" s="23">
        <v>43557</v>
      </c>
      <c r="C14" s="24" t="str">
        <f t="shared" si="1"/>
        <v>Tue</v>
      </c>
      <c r="D14" s="22">
        <v>0.77083333333333337</v>
      </c>
      <c r="E14" s="116">
        <f>IF(D14="","",D14+'2019 Mos Teams'!$B$44)</f>
        <v>0.83333333333333337</v>
      </c>
      <c r="F14" s="104" t="s">
        <v>34</v>
      </c>
      <c r="G14" s="117" t="str">
        <f>VLOOKUP(F14,'2019 Mos Teams'!$F$3:$G$17,2,FALSE)</f>
        <v>RedSox</v>
      </c>
      <c r="H14" s="9" t="s">
        <v>6</v>
      </c>
    </row>
    <row r="15" spans="2:24" x14ac:dyDescent="0.25">
      <c r="B15" s="23">
        <v>43557</v>
      </c>
      <c r="C15" s="24" t="str">
        <f t="shared" si="1"/>
        <v>Tue</v>
      </c>
      <c r="D15" s="22">
        <v>0.77083333333333337</v>
      </c>
      <c r="E15" s="116">
        <f>IF(D15="","",D15+'2019 Mos Teams'!$B$44)</f>
        <v>0.83333333333333337</v>
      </c>
      <c r="F15" s="104" t="s">
        <v>37</v>
      </c>
      <c r="G15" s="117" t="str">
        <f>VLOOKUP(F15,'2019 Mos Teams'!$F$3:$G$17,2,FALSE)</f>
        <v>Giants</v>
      </c>
      <c r="H15" s="9" t="s">
        <v>7</v>
      </c>
    </row>
    <row r="16" spans="2:24" x14ac:dyDescent="0.25">
      <c r="B16" s="23">
        <v>43557</v>
      </c>
      <c r="C16" s="24" t="str">
        <f t="shared" si="1"/>
        <v>Tue</v>
      </c>
      <c r="D16" s="22">
        <v>0.77083333333333337</v>
      </c>
      <c r="E16" s="116">
        <f>IF(D16="","",D16+'2019 Mos Teams'!$B$44)</f>
        <v>0.83333333333333337</v>
      </c>
      <c r="F16" s="104" t="s">
        <v>38</v>
      </c>
      <c r="G16" s="117" t="str">
        <f>VLOOKUP(F16,'2019 Mos Teams'!$F$3:$G$17,2,FALSE)</f>
        <v>Astros</v>
      </c>
      <c r="H16" s="9" t="s">
        <v>8</v>
      </c>
    </row>
    <row r="17" spans="2:8" x14ac:dyDescent="0.25">
      <c r="B17" s="23">
        <v>43558</v>
      </c>
      <c r="C17" s="24" t="str">
        <f t="shared" si="1"/>
        <v>Wed</v>
      </c>
      <c r="D17" s="22">
        <v>0.70833333333333337</v>
      </c>
      <c r="E17" s="116">
        <f>IF(D17="","",D17+'2019 Mos Teams'!$B$44)</f>
        <v>0.77083333333333337</v>
      </c>
      <c r="F17" s="104" t="s">
        <v>35</v>
      </c>
      <c r="G17" s="117" t="str">
        <f>VLOOKUP(F17,'2019 Mos Teams'!$F$3:$G$17,2,FALSE)</f>
        <v>Royals</v>
      </c>
      <c r="H17" s="9" t="s">
        <v>95</v>
      </c>
    </row>
    <row r="18" spans="2:8" x14ac:dyDescent="0.25">
      <c r="B18" s="23">
        <v>43558</v>
      </c>
      <c r="C18" s="24" t="str">
        <f t="shared" si="1"/>
        <v>Wed</v>
      </c>
      <c r="D18" s="22">
        <v>0.70833333333333337</v>
      </c>
      <c r="E18" s="116">
        <f>IF(D18="","",D18+'2019 Mos Teams'!$B$44)</f>
        <v>0.77083333333333337</v>
      </c>
      <c r="F18" s="104" t="s">
        <v>46</v>
      </c>
      <c r="G18" s="117" t="str">
        <f>VLOOKUP(F18,'2019 Mos Teams'!$F$3:$G$17,2,FALSE)</f>
        <v>Brewers</v>
      </c>
      <c r="H18" s="9" t="s">
        <v>52</v>
      </c>
    </row>
    <row r="19" spans="2:8" x14ac:dyDescent="0.25">
      <c r="B19" s="23">
        <v>43558</v>
      </c>
      <c r="C19" s="24" t="str">
        <f t="shared" si="1"/>
        <v>Wed</v>
      </c>
      <c r="D19" s="22">
        <v>0.70833333333333337</v>
      </c>
      <c r="E19" s="116">
        <f>IF(D19="","",D19+'2019 Mos Teams'!$B$44)</f>
        <v>0.77083333333333337</v>
      </c>
      <c r="F19" s="104" t="s">
        <v>47</v>
      </c>
      <c r="G19" s="117" t="str">
        <f>VLOOKUP(F19,'2019 Mos Teams'!$F$3:$G$17,2,FALSE)</f>
        <v>Athletics</v>
      </c>
      <c r="H19" s="9" t="s">
        <v>9</v>
      </c>
    </row>
    <row r="20" spans="2:8" x14ac:dyDescent="0.25">
      <c r="B20" s="23">
        <v>43558</v>
      </c>
      <c r="C20" s="24" t="str">
        <f t="shared" si="1"/>
        <v>Wed</v>
      </c>
      <c r="D20" s="22">
        <v>0.70833333333333337</v>
      </c>
      <c r="E20" s="116">
        <f>IF(D20="","",D20+'2019 Mos Teams'!$B$44)</f>
        <v>0.77083333333333337</v>
      </c>
      <c r="F20" s="104" t="s">
        <v>44</v>
      </c>
      <c r="G20" s="117" t="str">
        <f>VLOOKUP(F20,'2019 Mos Teams'!$F$3:$G$17,2,FALSE)</f>
        <v>Yankees</v>
      </c>
      <c r="H20" s="9" t="s">
        <v>96</v>
      </c>
    </row>
    <row r="21" spans="2:8" x14ac:dyDescent="0.25">
      <c r="B21" s="23">
        <v>43558</v>
      </c>
      <c r="C21" s="24" t="str">
        <f t="shared" si="1"/>
        <v>Wed</v>
      </c>
      <c r="D21" s="22">
        <v>0.77083333333333337</v>
      </c>
      <c r="E21" s="116">
        <f>IF(D21="","",D21+'2019 Mos Teams'!$B$44)</f>
        <v>0.83333333333333337</v>
      </c>
      <c r="F21" s="104" t="s">
        <v>41</v>
      </c>
      <c r="G21" s="117" t="str">
        <f>VLOOKUP(F21,'2019 Mos Teams'!$F$3:$G$17,2,FALSE)</f>
        <v>Nationals</v>
      </c>
      <c r="H21" s="9" t="s">
        <v>6</v>
      </c>
    </row>
    <row r="22" spans="2:8" x14ac:dyDescent="0.25">
      <c r="B22" s="23">
        <v>43558</v>
      </c>
      <c r="C22" s="24" t="str">
        <f t="shared" si="1"/>
        <v>Wed</v>
      </c>
      <c r="D22" s="22">
        <v>0.77083333333333337</v>
      </c>
      <c r="E22" s="116">
        <f>IF(D22="","",D22+'2019 Mos Teams'!$B$44)</f>
        <v>0.83333333333333337</v>
      </c>
      <c r="F22" s="104" t="s">
        <v>40</v>
      </c>
      <c r="G22" s="117" t="str">
        <f>VLOOKUP(F22,'2019 Mos Teams'!$F$3:$G$17,2,FALSE)</f>
        <v>Mariners</v>
      </c>
      <c r="H22" s="9" t="s">
        <v>7</v>
      </c>
    </row>
    <row r="23" spans="2:8" x14ac:dyDescent="0.25">
      <c r="B23" s="23">
        <v>43558</v>
      </c>
      <c r="C23" s="24" t="str">
        <f t="shared" si="1"/>
        <v>Wed</v>
      </c>
      <c r="D23" s="22">
        <v>0.77083333333333337</v>
      </c>
      <c r="E23" s="116">
        <f>IF(D23="","",D23+'2019 Mos Teams'!$B$44)</f>
        <v>0.83333333333333337</v>
      </c>
      <c r="F23" s="104" t="s">
        <v>39</v>
      </c>
      <c r="G23" s="117" t="str">
        <f>VLOOKUP(F23,'2019 Mos Teams'!$F$3:$G$17,2,FALSE)</f>
        <v>BlueJays</v>
      </c>
      <c r="H23" s="9" t="s">
        <v>8</v>
      </c>
    </row>
    <row r="24" spans="2:8" x14ac:dyDescent="0.25">
      <c r="B24" s="23">
        <v>43558</v>
      </c>
      <c r="C24" s="24" t="str">
        <f t="shared" si="1"/>
        <v>Wed</v>
      </c>
      <c r="D24" s="22">
        <v>0.77083333333333337</v>
      </c>
      <c r="E24" s="116">
        <f>IF(D24="","",D24+'2019 Mos Teams'!$B$44)</f>
        <v>0.83333333333333337</v>
      </c>
      <c r="F24" s="104" t="s">
        <v>45</v>
      </c>
      <c r="G24" s="117" t="str">
        <f>VLOOKUP(F24,'2019 Mos Teams'!$F$3:$G$17,2,FALSE)</f>
        <v>Mets</v>
      </c>
      <c r="H24" s="9" t="s">
        <v>52</v>
      </c>
    </row>
    <row r="25" spans="2:8" x14ac:dyDescent="0.25">
      <c r="B25" s="23">
        <v>43558</v>
      </c>
      <c r="C25" s="24" t="str">
        <f t="shared" si="1"/>
        <v>Wed</v>
      </c>
      <c r="D25" s="22">
        <v>0.77083333333333337</v>
      </c>
      <c r="E25" s="116">
        <f>IF(D25="","",D25+'2019 Mos Teams'!$B$44)</f>
        <v>0.83333333333333337</v>
      </c>
      <c r="F25" s="104" t="s">
        <v>43</v>
      </c>
      <c r="G25" s="117" t="str">
        <f>VLOOKUP(F25,'2019 Mos Teams'!$F$3:$G$17,2,FALSE)</f>
        <v>Rays</v>
      </c>
      <c r="H25" s="9" t="s">
        <v>9</v>
      </c>
    </row>
    <row r="26" spans="2:8" x14ac:dyDescent="0.25">
      <c r="B26" s="23">
        <v>43558</v>
      </c>
      <c r="C26" s="24" t="str">
        <f t="shared" si="1"/>
        <v>Wed</v>
      </c>
      <c r="D26" s="22">
        <v>0.77083333333333337</v>
      </c>
      <c r="E26" s="116">
        <f>IF(D26="","",D26+'2019 Mos Teams'!$B$44)</f>
        <v>0.83333333333333337</v>
      </c>
      <c r="F26" s="104" t="s">
        <v>42</v>
      </c>
      <c r="G26" s="117" t="str">
        <f>VLOOKUP(F26,'2019 Mos Teams'!$F$3:$G$17,2,FALSE)</f>
        <v>Pirates</v>
      </c>
      <c r="H26" s="9" t="s">
        <v>96</v>
      </c>
    </row>
    <row r="27" spans="2:8" x14ac:dyDescent="0.25">
      <c r="B27" s="23">
        <v>43558</v>
      </c>
      <c r="C27" s="24" t="str">
        <f>IF(B27="","",TEXT(B27,"ddd"))</f>
        <v>Wed</v>
      </c>
      <c r="D27" s="22">
        <v>0.77083333333333337</v>
      </c>
      <c r="E27" s="116">
        <f>IF(D27="","",D27+'2019 Mos Teams'!$B$44)</f>
        <v>0.83333333333333337</v>
      </c>
      <c r="F27" s="104" t="s">
        <v>36</v>
      </c>
      <c r="G27" s="117" t="str">
        <f>VLOOKUP(F27,'2019 Mos Teams'!$F$3:$G$17,2,FALSE)</f>
        <v>Angels</v>
      </c>
      <c r="H27" s="9" t="s">
        <v>95</v>
      </c>
    </row>
    <row r="28" spans="2:8" x14ac:dyDescent="0.25">
      <c r="B28" s="23">
        <v>43560</v>
      </c>
      <c r="C28" s="24" t="str">
        <f t="shared" si="1"/>
        <v>Fri</v>
      </c>
      <c r="D28" s="22">
        <v>0.70833333333333337</v>
      </c>
      <c r="E28" s="116">
        <f>IF(D28="","",D28+'2019 Mos Teams'!$B$44)</f>
        <v>0.77083333333333337</v>
      </c>
      <c r="F28" s="104" t="s">
        <v>34</v>
      </c>
      <c r="G28" s="117" t="str">
        <f>VLOOKUP(F28,'2019 Mos Teams'!$F$3:$G$17,2,FALSE)</f>
        <v>RedSox</v>
      </c>
      <c r="H28" s="9" t="s">
        <v>6</v>
      </c>
    </row>
    <row r="29" spans="2:8" x14ac:dyDescent="0.25">
      <c r="B29" s="23">
        <v>43560</v>
      </c>
      <c r="C29" s="24" t="str">
        <f t="shared" si="1"/>
        <v>Fri</v>
      </c>
      <c r="D29" s="22">
        <v>0.70833333333333337</v>
      </c>
      <c r="E29" s="116">
        <f>IF(D29="","",D29+'2019 Mos Teams'!$B$44)</f>
        <v>0.77083333333333337</v>
      </c>
      <c r="F29" s="104" t="s">
        <v>38</v>
      </c>
      <c r="G29" s="117" t="str">
        <f>VLOOKUP(F29,'2019 Mos Teams'!$F$3:$G$17,2,FALSE)</f>
        <v>Astros</v>
      </c>
      <c r="H29" s="9" t="s">
        <v>8</v>
      </c>
    </row>
    <row r="30" spans="2:8" x14ac:dyDescent="0.25">
      <c r="B30" s="23">
        <v>43560</v>
      </c>
      <c r="C30" s="24" t="str">
        <f t="shared" si="1"/>
        <v>Fri</v>
      </c>
      <c r="D30" s="22">
        <v>0.70833333333333337</v>
      </c>
      <c r="E30" s="116">
        <f>IF(D30="","",D30+'2019 Mos Teams'!$B$44)</f>
        <v>0.77083333333333337</v>
      </c>
      <c r="F30" s="104" t="s">
        <v>35</v>
      </c>
      <c r="G30" s="117" t="str">
        <f>VLOOKUP(F30,'2019 Mos Teams'!$F$3:$G$17,2,FALSE)</f>
        <v>Royals</v>
      </c>
      <c r="H30" s="9" t="s">
        <v>52</v>
      </c>
    </row>
    <row r="31" spans="2:8" x14ac:dyDescent="0.25">
      <c r="B31" s="23">
        <v>43560</v>
      </c>
      <c r="C31" s="24" t="str">
        <f t="shared" si="1"/>
        <v>Fri</v>
      </c>
      <c r="D31" s="22">
        <v>0.77083333333333337</v>
      </c>
      <c r="E31" s="116">
        <f>IF(D31="","",D31+'2019 Mos Teams'!$B$44)</f>
        <v>0.83333333333333337</v>
      </c>
      <c r="F31" s="104" t="s">
        <v>36</v>
      </c>
      <c r="G31" s="117" t="str">
        <f>VLOOKUP(F31,'2019 Mos Teams'!$F$3:$G$17,2,FALSE)</f>
        <v>Angels</v>
      </c>
      <c r="H31" s="9" t="s">
        <v>6</v>
      </c>
    </row>
    <row r="32" spans="2:8" x14ac:dyDescent="0.25">
      <c r="B32" s="23">
        <v>43560</v>
      </c>
      <c r="C32" s="24" t="str">
        <f t="shared" si="1"/>
        <v>Fri</v>
      </c>
      <c r="D32" s="22">
        <v>0.77083333333333337</v>
      </c>
      <c r="E32" s="116">
        <f>IF(D32="","",D32+'2019 Mos Teams'!$B$44)</f>
        <v>0.83333333333333337</v>
      </c>
      <c r="F32" s="104" t="s">
        <v>37</v>
      </c>
      <c r="G32" s="117" t="str">
        <f>VLOOKUP(F32,'2019 Mos Teams'!$F$3:$G$17,2,FALSE)</f>
        <v>Giants</v>
      </c>
      <c r="H32" s="9" t="s">
        <v>8</v>
      </c>
    </row>
    <row r="33" spans="2:8" x14ac:dyDescent="0.25">
      <c r="B33" s="23">
        <v>43561</v>
      </c>
      <c r="C33" s="24" t="str">
        <f t="shared" si="1"/>
        <v>Sat</v>
      </c>
      <c r="D33" s="22">
        <v>0.375</v>
      </c>
      <c r="E33" s="116">
        <f>IF(D33="","",D33+'2019 Mos Teams'!$B$44)</f>
        <v>0.4375</v>
      </c>
      <c r="F33" s="104" t="s">
        <v>42</v>
      </c>
      <c r="G33" s="117" t="str">
        <f>VLOOKUP(F33,'2019 Mos Teams'!$F$3:$G$17,2,FALSE)</f>
        <v>Pirates</v>
      </c>
      <c r="H33" s="9" t="s">
        <v>48</v>
      </c>
    </row>
    <row r="34" spans="2:8" x14ac:dyDescent="0.25">
      <c r="B34" s="23">
        <v>43561</v>
      </c>
      <c r="C34" s="24" t="str">
        <f t="shared" si="1"/>
        <v>Sat</v>
      </c>
      <c r="D34" s="22">
        <v>0.41666666666666669</v>
      </c>
      <c r="E34" s="116">
        <f>IF(D34="","",D34+'2019 Mos Teams'!$B$44)</f>
        <v>0.47916666666666669</v>
      </c>
      <c r="F34" s="104" t="s">
        <v>39</v>
      </c>
      <c r="G34" s="117" t="str">
        <f>VLOOKUP(F34,'2019 Mos Teams'!$F$3:$G$17,2,FALSE)</f>
        <v>BlueJays</v>
      </c>
      <c r="H34" s="9" t="s">
        <v>9</v>
      </c>
    </row>
    <row r="35" spans="2:8" x14ac:dyDescent="0.25">
      <c r="B35" s="23">
        <v>43561</v>
      </c>
      <c r="C35" s="24" t="str">
        <f t="shared" si="1"/>
        <v>Sat</v>
      </c>
      <c r="D35" s="22">
        <v>0.4375</v>
      </c>
      <c r="E35" s="116">
        <f>IF(D35="","",D35+'2019 Mos Teams'!$B$44)</f>
        <v>0.5</v>
      </c>
      <c r="F35" s="104" t="s">
        <v>43</v>
      </c>
      <c r="G35" s="117" t="str">
        <f>VLOOKUP(F35,'2019 Mos Teams'!$F$3:$G$17,2,FALSE)</f>
        <v>Rays</v>
      </c>
      <c r="H35" s="9" t="s">
        <v>48</v>
      </c>
    </row>
    <row r="36" spans="2:8" x14ac:dyDescent="0.25">
      <c r="B36" s="23">
        <v>43561</v>
      </c>
      <c r="C36" s="24" t="str">
        <f t="shared" si="1"/>
        <v>Sat</v>
      </c>
      <c r="D36" s="22">
        <v>0.47916666666666669</v>
      </c>
      <c r="E36" s="116">
        <f>IF(D36="","",D36+'2019 Mos Teams'!$B$44)</f>
        <v>0.54166666666666674</v>
      </c>
      <c r="F36" s="104" t="s">
        <v>40</v>
      </c>
      <c r="G36" s="117" t="str">
        <f>VLOOKUP(F36,'2019 Mos Teams'!$F$3:$G$17,2,FALSE)</f>
        <v>Mariners</v>
      </c>
      <c r="H36" s="9" t="s">
        <v>9</v>
      </c>
    </row>
    <row r="37" spans="2:8" x14ac:dyDescent="0.25">
      <c r="B37" s="23">
        <v>43561</v>
      </c>
      <c r="C37" s="24" t="str">
        <f t="shared" si="1"/>
        <v>Sat</v>
      </c>
      <c r="D37" s="22">
        <v>0.5</v>
      </c>
      <c r="E37" s="116">
        <f>IF(D37="","",D37+'2019 Mos Teams'!$B$44)</f>
        <v>0.5625</v>
      </c>
      <c r="F37" s="104" t="s">
        <v>44</v>
      </c>
      <c r="G37" s="117" t="str">
        <f>VLOOKUP(F37,'2019 Mos Teams'!$F$3:$G$17,2,FALSE)</f>
        <v>Yankees</v>
      </c>
      <c r="H37" s="9" t="s">
        <v>48</v>
      </c>
    </row>
    <row r="38" spans="2:8" x14ac:dyDescent="0.25">
      <c r="B38" s="23">
        <v>43561</v>
      </c>
      <c r="C38" s="24" t="str">
        <f t="shared" si="1"/>
        <v>Sat</v>
      </c>
      <c r="D38" s="22">
        <v>0.52083333333333337</v>
      </c>
      <c r="E38" s="116">
        <f>IF(D38="","",D38+'2019 Mos Teams'!$B$44)</f>
        <v>0.58333333333333337</v>
      </c>
      <c r="F38" s="104" t="s">
        <v>41</v>
      </c>
      <c r="G38" s="117" t="str">
        <f>VLOOKUP(F38,'2019 Mos Teams'!$F$3:$G$17,2,FALSE)</f>
        <v>Nationals</v>
      </c>
      <c r="H38" s="9" t="s">
        <v>52</v>
      </c>
    </row>
    <row r="39" spans="2:8" x14ac:dyDescent="0.25">
      <c r="B39" s="23">
        <v>43561</v>
      </c>
      <c r="C39" s="24" t="str">
        <f t="shared" si="1"/>
        <v>Sat</v>
      </c>
      <c r="D39" s="22">
        <v>0.5625</v>
      </c>
      <c r="E39" s="116">
        <f>IF(D39="","",D39+'2019 Mos Teams'!$B$44)</f>
        <v>0.625</v>
      </c>
      <c r="F39" s="104" t="s">
        <v>45</v>
      </c>
      <c r="G39" s="117" t="str">
        <f>VLOOKUP(F39,'2019 Mos Teams'!$F$3:$G$17,2,FALSE)</f>
        <v>Mets</v>
      </c>
      <c r="H39" s="9" t="s">
        <v>48</v>
      </c>
    </row>
    <row r="40" spans="2:8" x14ac:dyDescent="0.25">
      <c r="B40" s="23">
        <v>43561</v>
      </c>
      <c r="C40" s="24" t="str">
        <f t="shared" si="1"/>
        <v>Sat</v>
      </c>
      <c r="D40" s="22">
        <v>0.58333333333333337</v>
      </c>
      <c r="E40" s="116">
        <f>IF(D40="","",D40+'2019 Mos Teams'!$B$44)</f>
        <v>0.64583333333333337</v>
      </c>
      <c r="F40" s="104" t="s">
        <v>47</v>
      </c>
      <c r="G40" s="117" t="str">
        <f>VLOOKUP(F40,'2019 Mos Teams'!$F$3:$G$17,2,FALSE)</f>
        <v>Athletics</v>
      </c>
      <c r="H40" s="9" t="s">
        <v>52</v>
      </c>
    </row>
    <row r="41" spans="2:8" x14ac:dyDescent="0.25">
      <c r="B41" s="23">
        <v>43561</v>
      </c>
      <c r="C41" s="24" t="str">
        <f t="shared" si="1"/>
        <v>Sat</v>
      </c>
      <c r="D41" s="22">
        <v>0.625</v>
      </c>
      <c r="E41" s="116">
        <f>IF(D41="","",D41+'2019 Mos Teams'!$B$44)</f>
        <v>0.6875</v>
      </c>
      <c r="F41" s="104" t="s">
        <v>46</v>
      </c>
      <c r="G41" s="117" t="str">
        <f>VLOOKUP(F41,'2019 Mos Teams'!$F$3:$G$17,2,FALSE)</f>
        <v>Brewers</v>
      </c>
      <c r="H41" s="9" t="s">
        <v>48</v>
      </c>
    </row>
    <row r="42" spans="2:8" x14ac:dyDescent="0.25">
      <c r="B42" s="23">
        <v>43562</v>
      </c>
      <c r="C42" s="24" t="str">
        <f t="shared" si="1"/>
        <v>Sun</v>
      </c>
      <c r="D42" s="22">
        <v>0.39583333333333331</v>
      </c>
      <c r="E42" s="116">
        <f>IF(D42="","",D42+'2019 Mos Teams'!$B$44)</f>
        <v>0.45833333333333331</v>
      </c>
      <c r="F42" s="104" t="s">
        <v>36</v>
      </c>
      <c r="G42" s="117" t="str">
        <f>VLOOKUP(F42,'2019 Mos Teams'!$F$3:$G$17,2,FALSE)</f>
        <v>Angels</v>
      </c>
      <c r="H42" s="9" t="s">
        <v>48</v>
      </c>
    </row>
    <row r="43" spans="2:8" x14ac:dyDescent="0.25">
      <c r="B43" s="23">
        <v>43562</v>
      </c>
      <c r="C43" s="24" t="str">
        <f t="shared" si="1"/>
        <v>Sun</v>
      </c>
      <c r="D43" s="22">
        <v>0.45833333333333331</v>
      </c>
      <c r="E43" s="116">
        <f>IF(D43="","",D43+'2019 Mos Teams'!$B$44)</f>
        <v>0.52083333333333326</v>
      </c>
      <c r="F43" s="104" t="s">
        <v>37</v>
      </c>
      <c r="G43" s="117" t="str">
        <f>VLOOKUP(F43,'2019 Mos Teams'!$F$3:$G$17,2,FALSE)</f>
        <v>Giants</v>
      </c>
      <c r="H43" s="9" t="s">
        <v>48</v>
      </c>
    </row>
    <row r="44" spans="2:8" x14ac:dyDescent="0.25">
      <c r="B44" s="23">
        <v>43562</v>
      </c>
      <c r="C44" s="24" t="str">
        <f t="shared" si="1"/>
        <v>Sun</v>
      </c>
      <c r="D44" s="22">
        <v>0.52083333333333337</v>
      </c>
      <c r="E44" s="116">
        <f>IF(D44="","",D44+'2019 Mos Teams'!$B$44)</f>
        <v>0.58333333333333337</v>
      </c>
      <c r="F44" s="104" t="s">
        <v>38</v>
      </c>
      <c r="G44" s="117" t="str">
        <f>VLOOKUP(F44,'2019 Mos Teams'!$F$3:$G$17,2,FALSE)</f>
        <v>Astros</v>
      </c>
      <c r="H44" s="9" t="s">
        <v>48</v>
      </c>
    </row>
    <row r="45" spans="2:8" x14ac:dyDescent="0.25">
      <c r="B45" s="23">
        <v>43562</v>
      </c>
      <c r="C45" s="24" t="str">
        <f t="shared" si="1"/>
        <v>Sun</v>
      </c>
      <c r="D45" s="22">
        <v>0.58333333333333337</v>
      </c>
      <c r="E45" s="116">
        <f>IF(D45="","",D45+'2019 Mos Teams'!$B$44)</f>
        <v>0.64583333333333337</v>
      </c>
      <c r="F45" s="104" t="s">
        <v>34</v>
      </c>
      <c r="G45" s="117" t="str">
        <f>VLOOKUP(F45,'2019 Mos Teams'!$F$3:$G$17,2,FALSE)</f>
        <v>RedSox</v>
      </c>
      <c r="H45" s="9" t="s">
        <v>48</v>
      </c>
    </row>
    <row r="46" spans="2:8" x14ac:dyDescent="0.25">
      <c r="B46" s="23">
        <v>43562</v>
      </c>
      <c r="C46" s="24" t="str">
        <f t="shared" si="1"/>
        <v>Sun</v>
      </c>
      <c r="D46" s="22">
        <v>0.64583333333333337</v>
      </c>
      <c r="E46" s="116">
        <f>IF(D46="","",D46+'2019 Mos Teams'!$B$44)</f>
        <v>0.70833333333333337</v>
      </c>
      <c r="F46" s="104" t="s">
        <v>35</v>
      </c>
      <c r="G46" s="117" t="str">
        <f>VLOOKUP(F46,'2019 Mos Teams'!$F$3:$G$17,2,FALSE)</f>
        <v>Royals</v>
      </c>
      <c r="H46" s="9" t="s">
        <v>48</v>
      </c>
    </row>
    <row r="47" spans="2:8" x14ac:dyDescent="0.25">
      <c r="B47" s="23">
        <v>43563</v>
      </c>
      <c r="C47" s="24" t="str">
        <f t="shared" si="1"/>
        <v>Mon</v>
      </c>
      <c r="D47" s="22">
        <v>0.70833333333333337</v>
      </c>
      <c r="E47" s="116">
        <f>IF(D47="","",D47+'2019 Mos Teams'!$B$44)</f>
        <v>0.77083333333333337</v>
      </c>
      <c r="F47" s="104" t="s">
        <v>45</v>
      </c>
      <c r="G47" s="117" t="str">
        <f>VLOOKUP(F47,'2019 Mos Teams'!$F$3:$G$17,2,FALSE)</f>
        <v>Mets</v>
      </c>
      <c r="H47" s="9" t="s">
        <v>6</v>
      </c>
    </row>
    <row r="48" spans="2:8" x14ac:dyDescent="0.25">
      <c r="B48" s="23">
        <v>43563</v>
      </c>
      <c r="C48" s="24" t="str">
        <f t="shared" si="1"/>
        <v>Mon</v>
      </c>
      <c r="D48" s="22">
        <v>0.70833333333333337</v>
      </c>
      <c r="E48" s="116">
        <f>IF(D48="","",D48+'2019 Mos Teams'!$B$44)</f>
        <v>0.77083333333333337</v>
      </c>
      <c r="F48" s="104" t="s">
        <v>42</v>
      </c>
      <c r="G48" s="117" t="str">
        <f>VLOOKUP(F48,'2019 Mos Teams'!$F$3:$G$17,2,FALSE)</f>
        <v>Pirates</v>
      </c>
      <c r="H48" s="9" t="s">
        <v>8</v>
      </c>
    </row>
    <row r="49" spans="2:8" x14ac:dyDescent="0.25">
      <c r="B49" s="23">
        <v>43563</v>
      </c>
      <c r="C49" s="24" t="str">
        <f t="shared" si="1"/>
        <v>Mon</v>
      </c>
      <c r="D49" s="22">
        <v>0.70833333333333337</v>
      </c>
      <c r="E49" s="116">
        <f>IF(D49="","",D49+'2019 Mos Teams'!$B$44)</f>
        <v>0.77083333333333337</v>
      </c>
      <c r="F49" s="104" t="s">
        <v>47</v>
      </c>
      <c r="G49" s="117" t="str">
        <f>VLOOKUP(F49,'2019 Mos Teams'!$F$3:$G$17,2,FALSE)</f>
        <v>Athletics</v>
      </c>
      <c r="H49" s="9" t="s">
        <v>48</v>
      </c>
    </row>
    <row r="50" spans="2:8" x14ac:dyDescent="0.25">
      <c r="B50" s="23">
        <v>43563</v>
      </c>
      <c r="C50" s="24" t="str">
        <f t="shared" si="1"/>
        <v>Mon</v>
      </c>
      <c r="D50" s="22">
        <v>0.70833333333333337</v>
      </c>
      <c r="E50" s="116">
        <f>IF(D50="","",D50+'2019 Mos Teams'!$B$44)</f>
        <v>0.77083333333333337</v>
      </c>
      <c r="F50" s="104" t="s">
        <v>46</v>
      </c>
      <c r="G50" s="117" t="str">
        <f>VLOOKUP(F50,'2019 Mos Teams'!$F$3:$G$17,2,FALSE)</f>
        <v>Brewers</v>
      </c>
      <c r="H50" s="9" t="s">
        <v>52</v>
      </c>
    </row>
    <row r="51" spans="2:8" x14ac:dyDescent="0.25">
      <c r="B51" s="23">
        <v>43563</v>
      </c>
      <c r="C51" s="24" t="str">
        <f t="shared" si="1"/>
        <v>Mon</v>
      </c>
      <c r="D51" s="22">
        <v>0.70833333333333337</v>
      </c>
      <c r="E51" s="116">
        <f>IF(D51="","",D51+'2019 Mos Teams'!$B$44)</f>
        <v>0.77083333333333337</v>
      </c>
      <c r="F51" s="104" t="s">
        <v>39</v>
      </c>
      <c r="G51" s="117" t="str">
        <f>VLOOKUP(F51,'2019 Mos Teams'!$F$3:$G$17,2,FALSE)</f>
        <v>BlueJays</v>
      </c>
      <c r="H51" s="9" t="s">
        <v>9</v>
      </c>
    </row>
    <row r="52" spans="2:8" x14ac:dyDescent="0.25">
      <c r="B52" s="23">
        <v>43563</v>
      </c>
      <c r="C52" s="24" t="str">
        <f t="shared" si="1"/>
        <v>Mon</v>
      </c>
      <c r="D52" s="22">
        <v>0.77083333333333337</v>
      </c>
      <c r="E52" s="116">
        <f>IF(D52="","",D52+'2019 Mos Teams'!$B$44)</f>
        <v>0.83333333333333337</v>
      </c>
      <c r="F52" s="104" t="s">
        <v>41</v>
      </c>
      <c r="G52" s="117" t="str">
        <f>VLOOKUP(F52,'2019 Mos Teams'!$F$3:$G$17,2,FALSE)</f>
        <v>Nationals</v>
      </c>
      <c r="H52" s="9" t="s">
        <v>6</v>
      </c>
    </row>
    <row r="53" spans="2:8" x14ac:dyDescent="0.25">
      <c r="B53" s="23">
        <v>43563</v>
      </c>
      <c r="C53" s="24" t="str">
        <f t="shared" si="1"/>
        <v>Mon</v>
      </c>
      <c r="D53" s="22">
        <v>0.77083333333333337</v>
      </c>
      <c r="E53" s="116">
        <f>IF(D53="","",D53+'2019 Mos Teams'!$B$44)</f>
        <v>0.83333333333333337</v>
      </c>
      <c r="F53" s="104" t="s">
        <v>43</v>
      </c>
      <c r="G53" s="117" t="str">
        <f>VLOOKUP(F53,'2019 Mos Teams'!$F$3:$G$17,2,FALSE)</f>
        <v>Rays</v>
      </c>
      <c r="H53" s="9" t="s">
        <v>8</v>
      </c>
    </row>
    <row r="54" spans="2:8" x14ac:dyDescent="0.25">
      <c r="B54" s="23">
        <v>43563</v>
      </c>
      <c r="C54" s="24" t="str">
        <f t="shared" si="1"/>
        <v>Mon</v>
      </c>
      <c r="D54" s="22">
        <v>0.77083333333333337</v>
      </c>
      <c r="E54" s="116">
        <f>IF(D54="","",D54+'2019 Mos Teams'!$B$44)</f>
        <v>0.83333333333333337</v>
      </c>
      <c r="F54" s="104" t="s">
        <v>44</v>
      </c>
      <c r="G54" s="117" t="str">
        <f>VLOOKUP(F54,'2019 Mos Teams'!$F$3:$G$17,2,FALSE)</f>
        <v>Yankees</v>
      </c>
      <c r="H54" s="9" t="s">
        <v>48</v>
      </c>
    </row>
    <row r="55" spans="2:8" x14ac:dyDescent="0.25">
      <c r="B55" s="23">
        <v>43563</v>
      </c>
      <c r="C55" s="24" t="str">
        <f t="shared" si="1"/>
        <v>Mon</v>
      </c>
      <c r="D55" s="22">
        <v>0.77083333333333337</v>
      </c>
      <c r="E55" s="116">
        <f>IF(D55="","",D55+'2019 Mos Teams'!$B$44)</f>
        <v>0.83333333333333337</v>
      </c>
      <c r="F55" s="104" t="s">
        <v>40</v>
      </c>
      <c r="G55" s="117" t="str">
        <f>VLOOKUP(F55,'2019 Mos Teams'!$F$3:$G$17,2,FALSE)</f>
        <v>Mariners</v>
      </c>
      <c r="H55" s="9" t="s">
        <v>52</v>
      </c>
    </row>
    <row r="56" spans="2:8" x14ac:dyDescent="0.25">
      <c r="B56" s="23">
        <v>43564</v>
      </c>
      <c r="C56" s="24" t="str">
        <f t="shared" si="1"/>
        <v>Tue</v>
      </c>
      <c r="D56" s="22">
        <v>0.70833333333333337</v>
      </c>
      <c r="E56" s="116">
        <f>IF(D56="","",D56+'2019 Mos Teams'!$B$44)</f>
        <v>0.77083333333333337</v>
      </c>
      <c r="F56" s="104" t="s">
        <v>36</v>
      </c>
      <c r="G56" s="117" t="str">
        <f>VLOOKUP(F56,'2019 Mos Teams'!$F$3:$G$17,2,FALSE)</f>
        <v>Angels</v>
      </c>
      <c r="H56" s="9" t="s">
        <v>8</v>
      </c>
    </row>
    <row r="57" spans="2:8" x14ac:dyDescent="0.25">
      <c r="B57" s="23">
        <v>43564</v>
      </c>
      <c r="C57" s="24" t="str">
        <f t="shared" si="1"/>
        <v>Tue</v>
      </c>
      <c r="D57" s="22">
        <v>0.70833333333333337</v>
      </c>
      <c r="E57" s="116">
        <f>IF(D57="","",D57+'2019 Mos Teams'!$B$44)</f>
        <v>0.77083333333333337</v>
      </c>
      <c r="F57" s="104" t="s">
        <v>34</v>
      </c>
      <c r="G57" s="117" t="str">
        <f>VLOOKUP(F57,'2019 Mos Teams'!$F$3:$G$17,2,FALSE)</f>
        <v>RedSox</v>
      </c>
      <c r="H57" s="9" t="s">
        <v>48</v>
      </c>
    </row>
    <row r="58" spans="2:8" x14ac:dyDescent="0.25">
      <c r="B58" s="23">
        <v>43564</v>
      </c>
      <c r="C58" s="24" t="str">
        <f t="shared" si="1"/>
        <v>Tue</v>
      </c>
      <c r="D58" s="22">
        <v>0.77083333333333337</v>
      </c>
      <c r="E58" s="116">
        <f>IF(D58="","",D58+'2019 Mos Teams'!$B$44)</f>
        <v>0.83333333333333337</v>
      </c>
      <c r="F58" s="104" t="s">
        <v>38</v>
      </c>
      <c r="G58" s="117" t="str">
        <f>VLOOKUP(F58,'2019 Mos Teams'!$F$3:$G$17,2,FALSE)</f>
        <v>Astros</v>
      </c>
      <c r="H58" s="9" t="s">
        <v>6</v>
      </c>
    </row>
    <row r="59" spans="2:8" x14ac:dyDescent="0.25">
      <c r="B59" s="23">
        <v>43564</v>
      </c>
      <c r="C59" s="24" t="str">
        <f t="shared" si="1"/>
        <v>Tue</v>
      </c>
      <c r="D59" s="22">
        <v>0.77083333333333337</v>
      </c>
      <c r="E59" s="116">
        <f>IF(D59="","",D59+'2019 Mos Teams'!$B$44)</f>
        <v>0.83333333333333337</v>
      </c>
      <c r="F59" s="104" t="s">
        <v>37</v>
      </c>
      <c r="G59" s="117" t="str">
        <f>VLOOKUP(F59,'2019 Mos Teams'!$F$3:$G$17,2,FALSE)</f>
        <v>Giants</v>
      </c>
      <c r="H59" s="9" t="s">
        <v>8</v>
      </c>
    </row>
    <row r="60" spans="2:8" x14ac:dyDescent="0.25">
      <c r="B60" s="23">
        <v>43564</v>
      </c>
      <c r="C60" s="24" t="str">
        <f t="shared" si="1"/>
        <v>Tue</v>
      </c>
      <c r="D60" s="22">
        <v>0.77083333333333337</v>
      </c>
      <c r="E60" s="116">
        <f>IF(D60="","",D60+'2019 Mos Teams'!$B$44)</f>
        <v>0.83333333333333337</v>
      </c>
      <c r="F60" s="104" t="s">
        <v>35</v>
      </c>
      <c r="G60" s="117" t="str">
        <f>VLOOKUP(F60,'2019 Mos Teams'!$F$3:$G$17,2,FALSE)</f>
        <v>Royals</v>
      </c>
      <c r="H60" s="9" t="s">
        <v>48</v>
      </c>
    </row>
    <row r="61" spans="2:8" x14ac:dyDescent="0.25">
      <c r="B61" s="23">
        <v>43565</v>
      </c>
      <c r="C61" s="24" t="str">
        <f t="shared" si="1"/>
        <v>Wed</v>
      </c>
      <c r="D61" s="22">
        <v>0.70833333333333337</v>
      </c>
      <c r="E61" s="116">
        <f>IF(D61="","",D61+'2019 Mos Teams'!$B$44)</f>
        <v>0.77083333333333337</v>
      </c>
      <c r="F61" s="104" t="s">
        <v>46</v>
      </c>
      <c r="G61" s="117" t="str">
        <f>VLOOKUP(F61,'2019 Mos Teams'!$F$3:$G$17,2,FALSE)</f>
        <v>Brewers</v>
      </c>
      <c r="H61" s="9" t="s">
        <v>6</v>
      </c>
    </row>
    <row r="62" spans="2:8" x14ac:dyDescent="0.25">
      <c r="B62" s="23">
        <v>43565</v>
      </c>
      <c r="C62" s="24" t="str">
        <f t="shared" si="1"/>
        <v>Wed</v>
      </c>
      <c r="D62" s="22">
        <v>0.70833333333333337</v>
      </c>
      <c r="E62" s="116">
        <f>IF(D62="","",D62+'2019 Mos Teams'!$B$44)</f>
        <v>0.77083333333333337</v>
      </c>
      <c r="F62" s="104" t="s">
        <v>39</v>
      </c>
      <c r="G62" s="117" t="str">
        <f>VLOOKUP(F62,'2019 Mos Teams'!$F$3:$G$17,2,FALSE)</f>
        <v>BlueJays</v>
      </c>
      <c r="H62" s="9" t="s">
        <v>8</v>
      </c>
    </row>
    <row r="63" spans="2:8" x14ac:dyDescent="0.25">
      <c r="B63" s="23">
        <v>43565</v>
      </c>
      <c r="C63" s="24" t="str">
        <f t="shared" si="1"/>
        <v>Wed</v>
      </c>
      <c r="D63" s="22">
        <v>0.70833333333333337</v>
      </c>
      <c r="E63" s="116">
        <f>IF(D63="","",D63+'2019 Mos Teams'!$B$44)</f>
        <v>0.77083333333333337</v>
      </c>
      <c r="F63" s="104" t="s">
        <v>45</v>
      </c>
      <c r="G63" s="117" t="str">
        <f>VLOOKUP(F63,'2019 Mos Teams'!$F$3:$G$17,2,FALSE)</f>
        <v>Mets</v>
      </c>
      <c r="H63" s="9" t="s">
        <v>48</v>
      </c>
    </row>
    <row r="64" spans="2:8" x14ac:dyDescent="0.25">
      <c r="B64" s="23">
        <v>43565</v>
      </c>
      <c r="C64" s="24" t="str">
        <f t="shared" si="1"/>
        <v>Wed</v>
      </c>
      <c r="D64" s="22">
        <v>0.70833333333333337</v>
      </c>
      <c r="E64" s="116">
        <f>IF(D64="","",D64+'2019 Mos Teams'!$B$44)</f>
        <v>0.77083333333333337</v>
      </c>
      <c r="F64" s="104" t="s">
        <v>42</v>
      </c>
      <c r="G64" s="117" t="str">
        <f>VLOOKUP(F64,'2019 Mos Teams'!$F$3:$G$17,2,FALSE)</f>
        <v>Pirates</v>
      </c>
      <c r="H64" s="9" t="s">
        <v>52</v>
      </c>
    </row>
    <row r="65" spans="2:8" x14ac:dyDescent="0.25">
      <c r="B65" s="23">
        <v>43565</v>
      </c>
      <c r="C65" s="24" t="str">
        <f>IF(B65="","",TEXT(B65,"ddd"))</f>
        <v>Wed</v>
      </c>
      <c r="D65" s="22">
        <v>0.70833333333333337</v>
      </c>
      <c r="E65" s="116">
        <f>IF(D65="","",D65+'2019 Mos Teams'!$B$44)</f>
        <v>0.77083333333333337</v>
      </c>
      <c r="F65" s="104" t="s">
        <v>43</v>
      </c>
      <c r="G65" s="117" t="str">
        <f>VLOOKUP(F65,'2019 Mos Teams'!$F$3:$G$17,2,FALSE)</f>
        <v>Rays</v>
      </c>
      <c r="H65" s="9" t="s">
        <v>96</v>
      </c>
    </row>
    <row r="66" spans="2:8" x14ac:dyDescent="0.25">
      <c r="B66" s="23">
        <v>43565</v>
      </c>
      <c r="C66" s="24" t="str">
        <f>IF(B66="","",TEXT(B66,"ddd"))</f>
        <v>Wed</v>
      </c>
      <c r="D66" s="22">
        <v>0.77083333333333337</v>
      </c>
      <c r="E66" s="116">
        <f>IF(D66="","",D66+'2019 Mos Teams'!$B$44)</f>
        <v>0.83333333333333337</v>
      </c>
      <c r="F66" s="104" t="s">
        <v>47</v>
      </c>
      <c r="G66" s="117" t="str">
        <f>VLOOKUP(F66,'2019 Mos Teams'!$F$3:$G$17,2,FALSE)</f>
        <v>Athletics</v>
      </c>
      <c r="H66" s="9" t="s">
        <v>6</v>
      </c>
    </row>
    <row r="67" spans="2:8" x14ac:dyDescent="0.25">
      <c r="B67" s="23">
        <v>43565</v>
      </c>
      <c r="C67" s="24" t="str">
        <f t="shared" si="1"/>
        <v>Wed</v>
      </c>
      <c r="D67" s="22">
        <v>0.77083333333333337</v>
      </c>
      <c r="E67" s="116">
        <f>IF(D67="","",D67+'2019 Mos Teams'!$B$44)</f>
        <v>0.83333333333333337</v>
      </c>
      <c r="F67" s="104" t="s">
        <v>41</v>
      </c>
      <c r="G67" s="117" t="str">
        <f>VLOOKUP(F67,'2019 Mos Teams'!$F$3:$G$17,2,FALSE)</f>
        <v>Nationals</v>
      </c>
      <c r="H67" s="9" t="s">
        <v>8</v>
      </c>
    </row>
    <row r="68" spans="2:8" x14ac:dyDescent="0.25">
      <c r="B68" s="23">
        <v>43565</v>
      </c>
      <c r="C68" s="24" t="str">
        <f t="shared" si="1"/>
        <v>Wed</v>
      </c>
      <c r="D68" s="22">
        <v>0.77083333333333337</v>
      </c>
      <c r="E68" s="116">
        <f>IF(D68="","",D68+'2019 Mos Teams'!$B$44)</f>
        <v>0.83333333333333337</v>
      </c>
      <c r="F68" s="104" t="s">
        <v>40</v>
      </c>
      <c r="G68" s="117" t="str">
        <f>VLOOKUP(F68,'2019 Mos Teams'!$F$3:$G$17,2,FALSE)</f>
        <v>Mariners</v>
      </c>
      <c r="H68" s="9" t="s">
        <v>48</v>
      </c>
    </row>
    <row r="69" spans="2:8" x14ac:dyDescent="0.25">
      <c r="B69" s="23">
        <v>43565</v>
      </c>
      <c r="C69" s="24" t="str">
        <f t="shared" si="1"/>
        <v>Wed</v>
      </c>
      <c r="D69" s="22">
        <v>0.77083333333333337</v>
      </c>
      <c r="E69" s="116">
        <f>IF(D69="","",D69+'2019 Mos Teams'!$B$44)</f>
        <v>0.83333333333333337</v>
      </c>
      <c r="F69" s="104" t="s">
        <v>44</v>
      </c>
      <c r="G69" s="117" t="str">
        <f>VLOOKUP(F69,'2019 Mos Teams'!$F$3:$G$17,2,FALSE)</f>
        <v>Yankees</v>
      </c>
      <c r="H69" s="9" t="s">
        <v>52</v>
      </c>
    </row>
    <row r="70" spans="2:8" x14ac:dyDescent="0.25">
      <c r="B70" s="23">
        <v>43566</v>
      </c>
      <c r="C70" s="24" t="str">
        <f t="shared" si="1"/>
        <v>Thu</v>
      </c>
      <c r="D70" s="22">
        <v>0.70833333333333337</v>
      </c>
      <c r="E70" s="116">
        <f>IF(D70="","",D70+'2019 Mos Teams'!$B$44)</f>
        <v>0.77083333333333337</v>
      </c>
      <c r="F70" s="104" t="s">
        <v>38</v>
      </c>
      <c r="G70" s="117" t="str">
        <f>VLOOKUP(F70,'2019 Mos Teams'!$F$3:$G$17,2,FALSE)</f>
        <v>Astros</v>
      </c>
      <c r="H70" s="9" t="s">
        <v>48</v>
      </c>
    </row>
    <row r="71" spans="2:8" x14ac:dyDescent="0.25">
      <c r="B71" s="23">
        <v>43566</v>
      </c>
      <c r="C71" s="24" t="str">
        <f t="shared" si="1"/>
        <v>Thu</v>
      </c>
      <c r="D71" s="22">
        <v>0.77083333333333337</v>
      </c>
      <c r="E71" s="116">
        <f>IF(D71="","",D71+'2019 Mos Teams'!$B$44)</f>
        <v>0.83333333333333337</v>
      </c>
      <c r="F71" s="104" t="s">
        <v>35</v>
      </c>
      <c r="G71" s="117" t="str">
        <f>VLOOKUP(F71,'2019 Mos Teams'!$F$3:$G$17,2,FALSE)</f>
        <v>Royals</v>
      </c>
      <c r="H71" s="9" t="s">
        <v>6</v>
      </c>
    </row>
    <row r="72" spans="2:8" x14ac:dyDescent="0.25">
      <c r="B72" s="23">
        <v>43566</v>
      </c>
      <c r="C72" s="24" t="str">
        <f t="shared" si="1"/>
        <v>Thu</v>
      </c>
      <c r="D72" s="22">
        <v>0.77083333333333337</v>
      </c>
      <c r="E72" s="116">
        <f>IF(D72="","",D72+'2019 Mos Teams'!$B$44)</f>
        <v>0.83333333333333337</v>
      </c>
      <c r="F72" s="104" t="s">
        <v>34</v>
      </c>
      <c r="G72" s="117" t="str">
        <f>VLOOKUP(F72,'2019 Mos Teams'!$F$3:$G$17,2,FALSE)</f>
        <v>RedSox</v>
      </c>
      <c r="H72" s="9" t="s">
        <v>8</v>
      </c>
    </row>
    <row r="73" spans="2:8" x14ac:dyDescent="0.25">
      <c r="B73" s="23">
        <v>43566</v>
      </c>
      <c r="C73" s="24" t="str">
        <f t="shared" si="1"/>
        <v>Thu</v>
      </c>
      <c r="D73" s="22">
        <v>0.77083333333333337</v>
      </c>
      <c r="E73" s="116">
        <f>IF(D73="","",D73+'2019 Mos Teams'!$B$44)</f>
        <v>0.83333333333333337</v>
      </c>
      <c r="F73" s="104" t="s">
        <v>37</v>
      </c>
      <c r="G73" s="117" t="str">
        <f>VLOOKUP(F73,'2019 Mos Teams'!$F$3:$G$17,2,FALSE)</f>
        <v>Giants</v>
      </c>
      <c r="H73" s="9" t="s">
        <v>48</v>
      </c>
    </row>
    <row r="74" spans="2:8" x14ac:dyDescent="0.25">
      <c r="B74" s="23">
        <v>43566</v>
      </c>
      <c r="C74" s="24" t="str">
        <f t="shared" si="1"/>
        <v>Thu</v>
      </c>
      <c r="D74" s="22">
        <v>0.77083333333333337</v>
      </c>
      <c r="E74" s="116">
        <f>IF(D74="","",D74+'2019 Mos Teams'!$B$44)</f>
        <v>0.83333333333333337</v>
      </c>
      <c r="F74" s="104" t="s">
        <v>36</v>
      </c>
      <c r="G74" s="117" t="str">
        <f>VLOOKUP(F74,'2019 Mos Teams'!$F$3:$G$17,2,FALSE)</f>
        <v>Angels</v>
      </c>
      <c r="H74" s="9" t="s">
        <v>52</v>
      </c>
    </row>
    <row r="75" spans="2:8" x14ac:dyDescent="0.25">
      <c r="B75" s="23">
        <v>43570</v>
      </c>
      <c r="C75" s="24" t="str">
        <f t="shared" si="1"/>
        <v>Mon</v>
      </c>
      <c r="D75" s="22">
        <v>0.70833333333333337</v>
      </c>
      <c r="E75" s="116">
        <f>IF(D75="","",D75+'2019 Mos Teams'!$B$44)</f>
        <v>0.77083333333333337</v>
      </c>
      <c r="F75" s="104" t="s">
        <v>45</v>
      </c>
      <c r="G75" s="117" t="str">
        <f>VLOOKUP(F75,'2019 Mos Teams'!$F$3:$G$17,2,FALSE)</f>
        <v>Mets</v>
      </c>
      <c r="H75" s="9" t="s">
        <v>6</v>
      </c>
    </row>
    <row r="76" spans="2:8" x14ac:dyDescent="0.25">
      <c r="B76" s="23">
        <v>43570</v>
      </c>
      <c r="C76" s="24" t="str">
        <f t="shared" si="1"/>
        <v>Mon</v>
      </c>
      <c r="D76" s="22">
        <v>0.70833333333333337</v>
      </c>
      <c r="E76" s="116">
        <f>IF(D76="","",D76+'2019 Mos Teams'!$B$44)</f>
        <v>0.77083333333333337</v>
      </c>
      <c r="F76" s="104" t="s">
        <v>43</v>
      </c>
      <c r="G76" s="117" t="str">
        <f>VLOOKUP(F76,'2019 Mos Teams'!$F$3:$G$17,2,FALSE)</f>
        <v>Rays</v>
      </c>
      <c r="H76" s="9" t="s">
        <v>8</v>
      </c>
    </row>
    <row r="77" spans="2:8" x14ac:dyDescent="0.25">
      <c r="B77" s="23">
        <v>43570</v>
      </c>
      <c r="C77" s="24" t="str">
        <f t="shared" si="1"/>
        <v>Mon</v>
      </c>
      <c r="D77" s="22">
        <v>0.70833333333333337</v>
      </c>
      <c r="E77" s="116">
        <f>IF(D77="","",D77+'2019 Mos Teams'!$B$44)</f>
        <v>0.77083333333333337</v>
      </c>
      <c r="F77" s="104" t="s">
        <v>47</v>
      </c>
      <c r="G77" s="117" t="str">
        <f>VLOOKUP(F77,'2019 Mos Teams'!$F$3:$G$17,2,FALSE)</f>
        <v>Athletics</v>
      </c>
      <c r="H77" s="9" t="s">
        <v>48</v>
      </c>
    </row>
    <row r="78" spans="2:8" x14ac:dyDescent="0.25">
      <c r="B78" s="23">
        <v>43570</v>
      </c>
      <c r="C78" s="24" t="str">
        <f t="shared" si="1"/>
        <v>Mon</v>
      </c>
      <c r="D78" s="22">
        <v>0.70833333333333337</v>
      </c>
      <c r="E78" s="116">
        <f>IF(D78="","",D78+'2019 Mos Teams'!$B$44)</f>
        <v>0.77083333333333337</v>
      </c>
      <c r="F78" s="104" t="s">
        <v>41</v>
      </c>
      <c r="G78" s="117" t="str">
        <f>VLOOKUP(F78,'2019 Mos Teams'!$F$3:$G$17,2,FALSE)</f>
        <v>Nationals</v>
      </c>
      <c r="H78" s="9" t="s">
        <v>52</v>
      </c>
    </row>
    <row r="79" spans="2:8" x14ac:dyDescent="0.25">
      <c r="B79" s="23">
        <v>43570</v>
      </c>
      <c r="C79" s="24" t="str">
        <f t="shared" si="1"/>
        <v>Mon</v>
      </c>
      <c r="D79" s="22">
        <v>0.70833333333333337</v>
      </c>
      <c r="E79" s="116">
        <f>IF(D79="","",D79+'2019 Mos Teams'!$B$44)</f>
        <v>0.77083333333333337</v>
      </c>
      <c r="F79" s="104" t="s">
        <v>40</v>
      </c>
      <c r="G79" s="117" t="str">
        <f>VLOOKUP(F79,'2019 Mos Teams'!$F$3:$G$17,2,FALSE)</f>
        <v>Mariners</v>
      </c>
      <c r="H79" s="9" t="s">
        <v>9</v>
      </c>
    </row>
    <row r="80" spans="2:8" x14ac:dyDescent="0.25">
      <c r="B80" s="23">
        <v>43570</v>
      </c>
      <c r="C80" s="24" t="str">
        <f t="shared" ref="C80:C143" si="2">IF(B80="","",TEXT(B80,"ddd"))</f>
        <v>Mon</v>
      </c>
      <c r="D80" s="22">
        <v>0.77083333333333337</v>
      </c>
      <c r="E80" s="116">
        <f>IF(D80="","",D80+'2019 Mos Teams'!$B$44)</f>
        <v>0.83333333333333337</v>
      </c>
      <c r="F80" s="104" t="s">
        <v>44</v>
      </c>
      <c r="G80" s="117" t="str">
        <f>VLOOKUP(F80,'2019 Mos Teams'!$F$3:$G$17,2,FALSE)</f>
        <v>Yankees</v>
      </c>
      <c r="H80" s="9" t="s">
        <v>6</v>
      </c>
    </row>
    <row r="81" spans="2:8" x14ac:dyDescent="0.25">
      <c r="B81" s="23">
        <v>43570</v>
      </c>
      <c r="C81" s="24" t="str">
        <f t="shared" si="2"/>
        <v>Mon</v>
      </c>
      <c r="D81" s="22">
        <v>0.77083333333333337</v>
      </c>
      <c r="E81" s="116">
        <f>IF(D81="","",D81+'2019 Mos Teams'!$B$44)</f>
        <v>0.83333333333333337</v>
      </c>
      <c r="F81" s="104" t="s">
        <v>42</v>
      </c>
      <c r="G81" s="117" t="str">
        <f>VLOOKUP(F81,'2019 Mos Teams'!$F$3:$G$17,2,FALSE)</f>
        <v>Pirates</v>
      </c>
      <c r="H81" s="9" t="s">
        <v>8</v>
      </c>
    </row>
    <row r="82" spans="2:8" x14ac:dyDescent="0.25">
      <c r="B82" s="23">
        <v>43570</v>
      </c>
      <c r="C82" s="24" t="str">
        <f t="shared" si="2"/>
        <v>Mon</v>
      </c>
      <c r="D82" s="22">
        <v>0.77083333333333337</v>
      </c>
      <c r="E82" s="116">
        <f>IF(D82="","",D82+'2019 Mos Teams'!$B$44)</f>
        <v>0.83333333333333337</v>
      </c>
      <c r="F82" s="104" t="s">
        <v>46</v>
      </c>
      <c r="G82" s="117" t="str">
        <f>VLOOKUP(F82,'2019 Mos Teams'!$F$3:$G$17,2,FALSE)</f>
        <v>Brewers</v>
      </c>
      <c r="H82" s="9" t="s">
        <v>48</v>
      </c>
    </row>
    <row r="83" spans="2:8" x14ac:dyDescent="0.25">
      <c r="B83" s="23">
        <v>43570</v>
      </c>
      <c r="C83" s="24" t="str">
        <f t="shared" si="2"/>
        <v>Mon</v>
      </c>
      <c r="D83" s="22">
        <v>0.77083333333333337</v>
      </c>
      <c r="E83" s="116">
        <f>IF(D83="","",D83+'2019 Mos Teams'!$B$44)</f>
        <v>0.83333333333333337</v>
      </c>
      <c r="F83" s="104" t="s">
        <v>39</v>
      </c>
      <c r="G83" s="117" t="str">
        <f>VLOOKUP(F83,'2019 Mos Teams'!$F$3:$G$17,2,FALSE)</f>
        <v>BlueJays</v>
      </c>
      <c r="H83" s="9" t="s">
        <v>52</v>
      </c>
    </row>
    <row r="84" spans="2:8" x14ac:dyDescent="0.25">
      <c r="B84" s="23">
        <v>43571</v>
      </c>
      <c r="C84" s="24" t="str">
        <f t="shared" si="2"/>
        <v>Tue</v>
      </c>
      <c r="D84" s="22">
        <v>0.70833333333333337</v>
      </c>
      <c r="E84" s="116">
        <f>IF(D84="","",D84+'2019 Mos Teams'!$B$44)</f>
        <v>0.77083333333333337</v>
      </c>
      <c r="F84" s="104" t="s">
        <v>37</v>
      </c>
      <c r="G84" s="117" t="str">
        <f>VLOOKUP(F84,'2019 Mos Teams'!$F$3:$G$17,2,FALSE)</f>
        <v>Giants</v>
      </c>
      <c r="H84" s="9" t="s">
        <v>48</v>
      </c>
    </row>
    <row r="85" spans="2:8" x14ac:dyDescent="0.25">
      <c r="B85" s="23">
        <v>43571</v>
      </c>
      <c r="C85" s="24" t="str">
        <f t="shared" si="2"/>
        <v>Tue</v>
      </c>
      <c r="D85" s="22">
        <v>0.77083333333333337</v>
      </c>
      <c r="E85" s="116">
        <f>IF(D85="","",D85+'2019 Mos Teams'!$B$44)</f>
        <v>0.83333333333333337</v>
      </c>
      <c r="F85" s="104" t="s">
        <v>35</v>
      </c>
      <c r="G85" s="117" t="str">
        <f>VLOOKUP(F85,'2019 Mos Teams'!$F$3:$G$17,2,FALSE)</f>
        <v>Royals</v>
      </c>
      <c r="H85" s="9" t="s">
        <v>6</v>
      </c>
    </row>
    <row r="86" spans="2:8" x14ac:dyDescent="0.25">
      <c r="B86" s="23">
        <v>43571</v>
      </c>
      <c r="C86" s="24" t="str">
        <f t="shared" si="2"/>
        <v>Tue</v>
      </c>
      <c r="D86" s="22">
        <v>0.77083333333333337</v>
      </c>
      <c r="E86" s="116">
        <f>IF(D86="","",D86+'2019 Mos Teams'!$B$44)</f>
        <v>0.83333333333333337</v>
      </c>
      <c r="F86" s="104" t="s">
        <v>34</v>
      </c>
      <c r="G86" s="117" t="str">
        <f>VLOOKUP(F86,'2019 Mos Teams'!$F$3:$G$17,2,FALSE)</f>
        <v>RedSox</v>
      </c>
      <c r="H86" s="9" t="s">
        <v>8</v>
      </c>
    </row>
    <row r="87" spans="2:8" x14ac:dyDescent="0.25">
      <c r="B87" s="23">
        <v>43571</v>
      </c>
      <c r="C87" s="24" t="str">
        <f t="shared" si="2"/>
        <v>Tue</v>
      </c>
      <c r="D87" s="22">
        <v>0.77083333333333337</v>
      </c>
      <c r="E87" s="116">
        <f>IF(D87="","",D87+'2019 Mos Teams'!$B$44)</f>
        <v>0.83333333333333337</v>
      </c>
      <c r="F87" s="104" t="s">
        <v>38</v>
      </c>
      <c r="G87" s="117" t="str">
        <f>VLOOKUP(F87,'2019 Mos Teams'!$F$3:$G$17,2,FALSE)</f>
        <v>Astros</v>
      </c>
      <c r="H87" s="9" t="s">
        <v>48</v>
      </c>
    </row>
    <row r="88" spans="2:8" x14ac:dyDescent="0.25">
      <c r="B88" s="23">
        <v>43571</v>
      </c>
      <c r="C88" s="24" t="str">
        <f t="shared" si="2"/>
        <v>Tue</v>
      </c>
      <c r="D88" s="22">
        <v>0.77083333333333337</v>
      </c>
      <c r="E88" s="116">
        <f>IF(D88="","",D88+'2019 Mos Teams'!$B$44)</f>
        <v>0.83333333333333337</v>
      </c>
      <c r="F88" s="104" t="s">
        <v>36</v>
      </c>
      <c r="G88" s="117" t="str">
        <f>VLOOKUP(F88,'2019 Mos Teams'!$F$3:$G$17,2,FALSE)</f>
        <v>Angels</v>
      </c>
      <c r="H88" s="9" t="s">
        <v>52</v>
      </c>
    </row>
    <row r="89" spans="2:8" x14ac:dyDescent="0.25">
      <c r="B89" s="23">
        <v>43572</v>
      </c>
      <c r="C89" s="24" t="str">
        <f t="shared" si="2"/>
        <v>Wed</v>
      </c>
      <c r="D89" s="22">
        <v>0.70833333333333337</v>
      </c>
      <c r="E89" s="116">
        <f>IF(D89="","",D89+'2019 Mos Teams'!$B$44)</f>
        <v>0.77083333333333337</v>
      </c>
      <c r="F89" s="104" t="s">
        <v>41</v>
      </c>
      <c r="G89" s="117" t="str">
        <f>VLOOKUP(F89,'2019 Mos Teams'!$F$3:$G$17,2,FALSE)</f>
        <v>Nationals</v>
      </c>
      <c r="H89" s="9" t="s">
        <v>48</v>
      </c>
    </row>
    <row r="90" spans="2:8" x14ac:dyDescent="0.25">
      <c r="B90" s="23">
        <v>43573</v>
      </c>
      <c r="C90" s="24" t="str">
        <f t="shared" si="2"/>
        <v>Thu</v>
      </c>
      <c r="D90" s="22">
        <v>0.70833333333333337</v>
      </c>
      <c r="E90" s="116">
        <f>IF(D90="","",D90+'2019 Mos Teams'!$B$44)</f>
        <v>0.77083333333333337</v>
      </c>
      <c r="F90" s="104" t="s">
        <v>34</v>
      </c>
      <c r="G90" s="117" t="str">
        <f>VLOOKUP(F90,'2019 Mos Teams'!$F$3:$G$17,2,FALSE)</f>
        <v>RedSox</v>
      </c>
      <c r="H90" s="9" t="s">
        <v>52</v>
      </c>
    </row>
    <row r="91" spans="2:8" x14ac:dyDescent="0.25">
      <c r="B91" s="23">
        <v>43573</v>
      </c>
      <c r="C91" s="24" t="str">
        <f t="shared" si="2"/>
        <v>Thu</v>
      </c>
      <c r="D91" s="22">
        <v>0.70833333333333337</v>
      </c>
      <c r="E91" s="116">
        <f>IF(D91="","",D91+'2019 Mos Teams'!$B$44)</f>
        <v>0.77083333333333337</v>
      </c>
      <c r="F91" s="104" t="s">
        <v>37</v>
      </c>
      <c r="G91" s="117" t="str">
        <f>VLOOKUP(F91,'2019 Mos Teams'!$F$3:$G$17,2,FALSE)</f>
        <v>Giants</v>
      </c>
      <c r="H91" s="9" t="s">
        <v>9</v>
      </c>
    </row>
    <row r="92" spans="2:8" x14ac:dyDescent="0.25">
      <c r="B92" s="23">
        <v>43573</v>
      </c>
      <c r="C92" s="24" t="str">
        <f t="shared" si="2"/>
        <v>Thu</v>
      </c>
      <c r="D92" s="22">
        <v>0.70833333333333337</v>
      </c>
      <c r="E92" s="116">
        <f>IF(D92="","",D92+'2019 Mos Teams'!$B$44)</f>
        <v>0.77083333333333337</v>
      </c>
      <c r="F92" s="104" t="s">
        <v>38</v>
      </c>
      <c r="G92" s="117" t="str">
        <f>VLOOKUP(F92,'2019 Mos Teams'!$F$3:$G$17,2,FALSE)</f>
        <v>Astros</v>
      </c>
      <c r="H92" s="9" t="s">
        <v>96</v>
      </c>
    </row>
    <row r="93" spans="2:8" x14ac:dyDescent="0.25">
      <c r="B93" s="23">
        <v>43573</v>
      </c>
      <c r="C93" s="24" t="str">
        <f t="shared" si="2"/>
        <v>Thu</v>
      </c>
      <c r="D93" s="22">
        <v>0.77083333333333337</v>
      </c>
      <c r="E93" s="116">
        <f>IF(D93="","",D93+'2019 Mos Teams'!$B$44)</f>
        <v>0.83333333333333337</v>
      </c>
      <c r="F93" s="104" t="s">
        <v>36</v>
      </c>
      <c r="G93" s="117" t="str">
        <f>VLOOKUP(F93,'2019 Mos Teams'!$F$3:$G$17,2,FALSE)</f>
        <v>Angels</v>
      </c>
      <c r="H93" s="9" t="s">
        <v>52</v>
      </c>
    </row>
    <row r="94" spans="2:8" x14ac:dyDescent="0.25">
      <c r="B94" s="23">
        <v>43573</v>
      </c>
      <c r="C94" s="24" t="str">
        <f t="shared" si="2"/>
        <v>Thu</v>
      </c>
      <c r="D94" s="22">
        <v>0.77083333333333337</v>
      </c>
      <c r="E94" s="116">
        <f>IF(D94="","",D94+'2019 Mos Teams'!$B$44)</f>
        <v>0.83333333333333337</v>
      </c>
      <c r="F94" s="104" t="s">
        <v>35</v>
      </c>
      <c r="G94" s="117" t="str">
        <f>VLOOKUP(F94,'2019 Mos Teams'!$F$3:$G$17,2,FALSE)</f>
        <v>Royals</v>
      </c>
      <c r="H94" s="9" t="s">
        <v>9</v>
      </c>
    </row>
    <row r="95" spans="2:8" x14ac:dyDescent="0.25">
      <c r="B95" s="23">
        <v>43578</v>
      </c>
      <c r="C95" s="24" t="str">
        <f t="shared" si="2"/>
        <v>Tue</v>
      </c>
      <c r="D95" s="22">
        <v>0.70833333333333337</v>
      </c>
      <c r="E95" s="116">
        <f>IF(D95="","",D95+'2019 Mos Teams'!$B$44)</f>
        <v>0.77083333333333337</v>
      </c>
      <c r="F95" s="104" t="s">
        <v>36</v>
      </c>
      <c r="G95" s="117" t="str">
        <f>VLOOKUP(F95,'2019 Mos Teams'!$F$3:$G$17,2,FALSE)</f>
        <v>Angels</v>
      </c>
      <c r="H95" s="9" t="s">
        <v>48</v>
      </c>
    </row>
    <row r="96" spans="2:8" x14ac:dyDescent="0.25">
      <c r="B96" s="23">
        <v>43578</v>
      </c>
      <c r="C96" s="24" t="str">
        <f t="shared" si="2"/>
        <v>Tue</v>
      </c>
      <c r="D96" s="22">
        <v>0.77083333333333337</v>
      </c>
      <c r="E96" s="116">
        <f>IF(D96="","",D96+'2019 Mos Teams'!$B$44)</f>
        <v>0.83333333333333337</v>
      </c>
      <c r="F96" s="104" t="s">
        <v>35</v>
      </c>
      <c r="G96" s="117" t="str">
        <f>VLOOKUP(F96,'2019 Mos Teams'!$F$3:$G$17,2,FALSE)</f>
        <v>Royals</v>
      </c>
      <c r="H96" s="9" t="s">
        <v>6</v>
      </c>
    </row>
    <row r="97" spans="2:8" x14ac:dyDescent="0.25">
      <c r="B97" s="23">
        <v>43578</v>
      </c>
      <c r="C97" s="24" t="str">
        <f t="shared" si="2"/>
        <v>Tue</v>
      </c>
      <c r="D97" s="22">
        <v>0.77083333333333337</v>
      </c>
      <c r="E97" s="116">
        <f>IF(D97="","",D97+'2019 Mos Teams'!$B$44)</f>
        <v>0.83333333333333337</v>
      </c>
      <c r="F97" s="104" t="s">
        <v>37</v>
      </c>
      <c r="G97" s="117" t="str">
        <f>VLOOKUP(F97,'2019 Mos Teams'!$F$3:$G$17,2,FALSE)</f>
        <v>Giants</v>
      </c>
      <c r="H97" s="9" t="s">
        <v>8</v>
      </c>
    </row>
    <row r="98" spans="2:8" x14ac:dyDescent="0.25">
      <c r="B98" s="23">
        <v>43578</v>
      </c>
      <c r="C98" s="24" t="str">
        <f t="shared" si="2"/>
        <v>Tue</v>
      </c>
      <c r="D98" s="22">
        <v>0.77083333333333337</v>
      </c>
      <c r="E98" s="116">
        <f>IF(D98="","",D98+'2019 Mos Teams'!$B$44)</f>
        <v>0.83333333333333337</v>
      </c>
      <c r="F98" s="104" t="s">
        <v>38</v>
      </c>
      <c r="G98" s="117" t="str">
        <f>VLOOKUP(F98,'2019 Mos Teams'!$F$3:$G$17,2,FALSE)</f>
        <v>Astros</v>
      </c>
      <c r="H98" s="9" t="s">
        <v>48</v>
      </c>
    </row>
    <row r="99" spans="2:8" x14ac:dyDescent="0.25">
      <c r="B99" s="23">
        <v>43578</v>
      </c>
      <c r="C99" s="24" t="str">
        <f t="shared" si="2"/>
        <v>Tue</v>
      </c>
      <c r="D99" s="22">
        <v>0.77083333333333337</v>
      </c>
      <c r="E99" s="116">
        <f>IF(D99="","",D99+'2019 Mos Teams'!$B$44)</f>
        <v>0.83333333333333337</v>
      </c>
      <c r="F99" s="104" t="s">
        <v>34</v>
      </c>
      <c r="G99" s="117" t="str">
        <f>VLOOKUP(F99,'2019 Mos Teams'!$F$3:$G$17,2,FALSE)</f>
        <v>RedSox</v>
      </c>
      <c r="H99" s="9" t="s">
        <v>52</v>
      </c>
    </row>
    <row r="100" spans="2:8" x14ac:dyDescent="0.25">
      <c r="B100" s="23">
        <v>43579</v>
      </c>
      <c r="C100" s="24" t="str">
        <f t="shared" si="2"/>
        <v>Wed</v>
      </c>
      <c r="D100" s="22">
        <v>0.70833333333333337</v>
      </c>
      <c r="E100" s="116">
        <f>IF(D100="","",D100+'2019 Mos Teams'!$B$44)</f>
        <v>0.77083333333333337</v>
      </c>
      <c r="F100" s="104" t="s">
        <v>42</v>
      </c>
      <c r="G100" s="117" t="str">
        <f>VLOOKUP(F100,'2019 Mos Teams'!$F$3:$G$17,2,FALSE)</f>
        <v>Pirates</v>
      </c>
      <c r="H100" s="9" t="s">
        <v>48</v>
      </c>
    </row>
    <row r="101" spans="2:8" x14ac:dyDescent="0.25">
      <c r="B101" s="23">
        <v>43580</v>
      </c>
      <c r="C101" s="24" t="str">
        <f t="shared" si="2"/>
        <v>Thu</v>
      </c>
      <c r="D101" s="22">
        <v>0.70833333333333337</v>
      </c>
      <c r="E101" s="116">
        <f>IF(D101="","",D101+'2019 Mos Teams'!$B$44)</f>
        <v>0.77083333333333337</v>
      </c>
      <c r="F101" s="104" t="s">
        <v>37</v>
      </c>
      <c r="G101" s="117" t="str">
        <f>VLOOKUP(F101,'2019 Mos Teams'!$F$3:$G$17,2,FALSE)</f>
        <v>Giants</v>
      </c>
      <c r="H101" s="9" t="s">
        <v>52</v>
      </c>
    </row>
    <row r="102" spans="2:8" x14ac:dyDescent="0.25">
      <c r="B102" s="23">
        <v>43580</v>
      </c>
      <c r="C102" s="24" t="str">
        <f t="shared" si="2"/>
        <v>Thu</v>
      </c>
      <c r="D102" s="22">
        <v>0.70833333333333337</v>
      </c>
      <c r="E102" s="116">
        <f>IF(D102="","",D102+'2019 Mos Teams'!$B$44)</f>
        <v>0.77083333333333337</v>
      </c>
      <c r="F102" s="104" t="s">
        <v>35</v>
      </c>
      <c r="G102" s="117" t="str">
        <f>VLOOKUP(F102,'2019 Mos Teams'!$F$3:$G$17,2,FALSE)</f>
        <v>Royals</v>
      </c>
      <c r="H102" s="9" t="s">
        <v>9</v>
      </c>
    </row>
    <row r="103" spans="2:8" x14ac:dyDescent="0.25">
      <c r="B103" s="23">
        <v>43580</v>
      </c>
      <c r="C103" s="24" t="str">
        <f t="shared" si="2"/>
        <v>Thu</v>
      </c>
      <c r="D103" s="22">
        <v>0.70833333333333337</v>
      </c>
      <c r="E103" s="116">
        <f>IF(D103="","",D103+'2019 Mos Teams'!$B$44)</f>
        <v>0.77083333333333337</v>
      </c>
      <c r="F103" s="104" t="s">
        <v>34</v>
      </c>
      <c r="G103" s="117" t="str">
        <f>VLOOKUP(F103,'2019 Mos Teams'!$F$3:$G$17,2,FALSE)</f>
        <v>RedSox</v>
      </c>
      <c r="H103" s="9" t="s">
        <v>96</v>
      </c>
    </row>
    <row r="104" spans="2:8" x14ac:dyDescent="0.25">
      <c r="B104" s="23">
        <v>43580</v>
      </c>
      <c r="C104" s="24" t="str">
        <f t="shared" si="2"/>
        <v>Thu</v>
      </c>
      <c r="D104" s="22">
        <v>0.77083333333333337</v>
      </c>
      <c r="E104" s="116">
        <f>IF(D104="","",D104+'2019 Mos Teams'!$B$44)</f>
        <v>0.83333333333333337</v>
      </c>
      <c r="F104" s="104" t="s">
        <v>38</v>
      </c>
      <c r="G104" s="117" t="str">
        <f>VLOOKUP(F104,'2019 Mos Teams'!$F$3:$G$17,2,FALSE)</f>
        <v>Astros</v>
      </c>
      <c r="H104" s="9" t="s">
        <v>6</v>
      </c>
    </row>
    <row r="105" spans="2:8" x14ac:dyDescent="0.25">
      <c r="B105" s="23">
        <v>43580</v>
      </c>
      <c r="C105" s="24" t="str">
        <f t="shared" si="2"/>
        <v>Thu</v>
      </c>
      <c r="D105" s="22">
        <v>0.77083333333333337</v>
      </c>
      <c r="E105" s="116">
        <f>IF(D105="","",D105+'2019 Mos Teams'!$B$44)</f>
        <v>0.83333333333333337</v>
      </c>
      <c r="F105" s="104" t="s">
        <v>36</v>
      </c>
      <c r="G105" s="117" t="str">
        <f>VLOOKUP(F105,'2019 Mos Teams'!$F$3:$G$17,2,FALSE)</f>
        <v>Angels</v>
      </c>
      <c r="H105" s="9" t="s">
        <v>9</v>
      </c>
    </row>
    <row r="106" spans="2:8" x14ac:dyDescent="0.25">
      <c r="B106" s="23">
        <v>43582</v>
      </c>
      <c r="C106" s="24" t="str">
        <f t="shared" si="2"/>
        <v>Sat</v>
      </c>
      <c r="D106" s="22">
        <v>0.52083333333333337</v>
      </c>
      <c r="E106" s="116">
        <f>IF(D106="","",D106+'2019 Mos Teams'!$B$44)</f>
        <v>0.58333333333333337</v>
      </c>
      <c r="F106" s="104" t="s">
        <v>43</v>
      </c>
      <c r="G106" s="117" t="str">
        <f>VLOOKUP(F106,'2019 Mos Teams'!$F$3:$G$17,2,FALSE)</f>
        <v>Rays</v>
      </c>
      <c r="H106" s="9" t="s">
        <v>52</v>
      </c>
    </row>
    <row r="107" spans="2:8" x14ac:dyDescent="0.25">
      <c r="B107" s="23">
        <v>43584</v>
      </c>
      <c r="C107" s="24" t="str">
        <f t="shared" si="2"/>
        <v>Mon</v>
      </c>
      <c r="D107" s="22">
        <v>0.70833333333333337</v>
      </c>
      <c r="E107" s="116">
        <f>IF(D107="","",D107+'2019 Mos Teams'!$B$44)</f>
        <v>0.77083333333333337</v>
      </c>
      <c r="F107" s="104" t="s">
        <v>42</v>
      </c>
      <c r="G107" s="117" t="str">
        <f>VLOOKUP(F107,'2019 Mos Teams'!$F$3:$G$17,2,FALSE)</f>
        <v>Pirates</v>
      </c>
      <c r="H107" s="9" t="s">
        <v>6</v>
      </c>
    </row>
    <row r="108" spans="2:8" x14ac:dyDescent="0.25">
      <c r="B108" s="23">
        <v>43584</v>
      </c>
      <c r="C108" s="24" t="str">
        <f t="shared" si="2"/>
        <v>Mon</v>
      </c>
      <c r="D108" s="22">
        <v>0.70833333333333337</v>
      </c>
      <c r="E108" s="116">
        <f>IF(D108="","",D108+'2019 Mos Teams'!$B$44)</f>
        <v>0.77083333333333337</v>
      </c>
      <c r="F108" s="104" t="s">
        <v>44</v>
      </c>
      <c r="G108" s="117" t="str">
        <f>VLOOKUP(F108,'2019 Mos Teams'!$F$3:$G$17,2,FALSE)</f>
        <v>Yankees</v>
      </c>
      <c r="H108" s="9" t="s">
        <v>8</v>
      </c>
    </row>
    <row r="109" spans="2:8" x14ac:dyDescent="0.25">
      <c r="B109" s="23">
        <v>43584</v>
      </c>
      <c r="C109" s="24" t="str">
        <f t="shared" si="2"/>
        <v>Mon</v>
      </c>
      <c r="D109" s="22">
        <v>0.70833333333333337</v>
      </c>
      <c r="E109" s="116">
        <f>IF(D109="","",D109+'2019 Mos Teams'!$B$44)</f>
        <v>0.77083333333333337</v>
      </c>
      <c r="F109" s="104" t="s">
        <v>46</v>
      </c>
      <c r="G109" s="117" t="str">
        <f>VLOOKUP(F109,'2019 Mos Teams'!$F$3:$G$17,2,FALSE)</f>
        <v>Brewers</v>
      </c>
      <c r="H109" s="9" t="s">
        <v>48</v>
      </c>
    </row>
    <row r="110" spans="2:8" x14ac:dyDescent="0.25">
      <c r="B110" s="23">
        <v>43584</v>
      </c>
      <c r="C110" s="24" t="str">
        <f t="shared" si="2"/>
        <v>Mon</v>
      </c>
      <c r="D110" s="22">
        <v>0.70833333333333337</v>
      </c>
      <c r="E110" s="116">
        <f>IF(D110="","",D110+'2019 Mos Teams'!$B$44)</f>
        <v>0.77083333333333337</v>
      </c>
      <c r="F110" s="104" t="s">
        <v>39</v>
      </c>
      <c r="G110" s="117" t="str">
        <f>VLOOKUP(F110,'2019 Mos Teams'!$F$3:$G$17,2,FALSE)</f>
        <v>BlueJays</v>
      </c>
      <c r="H110" s="9" t="s">
        <v>52</v>
      </c>
    </row>
    <row r="111" spans="2:8" x14ac:dyDescent="0.25">
      <c r="B111" s="23">
        <v>43584</v>
      </c>
      <c r="C111" s="24" t="str">
        <f t="shared" si="2"/>
        <v>Mon</v>
      </c>
      <c r="D111" s="22">
        <v>0.70833333333333337</v>
      </c>
      <c r="E111" s="116">
        <f>IF(D111="","",D111+'2019 Mos Teams'!$B$44)</f>
        <v>0.77083333333333337</v>
      </c>
      <c r="F111" s="104" t="s">
        <v>41</v>
      </c>
      <c r="G111" s="117" t="str">
        <f>VLOOKUP(F111,'2019 Mos Teams'!$F$3:$G$17,2,FALSE)</f>
        <v>Nationals</v>
      </c>
      <c r="H111" s="9" t="s">
        <v>96</v>
      </c>
    </row>
    <row r="112" spans="2:8" x14ac:dyDescent="0.25">
      <c r="B112" s="23">
        <v>43584</v>
      </c>
      <c r="C112" s="24" t="str">
        <f t="shared" si="2"/>
        <v>Mon</v>
      </c>
      <c r="D112" s="22">
        <v>0.77083333333333337</v>
      </c>
      <c r="E112" s="116">
        <f>IF(D112="","",D112+'2019 Mos Teams'!$B$44)</f>
        <v>0.83333333333333337</v>
      </c>
      <c r="F112" s="104" t="s">
        <v>43</v>
      </c>
      <c r="G112" s="117" t="str">
        <f>VLOOKUP(F112,'2019 Mos Teams'!$F$3:$G$17,2,FALSE)</f>
        <v>Rays</v>
      </c>
      <c r="H112" s="9" t="s">
        <v>6</v>
      </c>
    </row>
    <row r="113" spans="2:8" x14ac:dyDescent="0.25">
      <c r="B113" s="23">
        <v>43584</v>
      </c>
      <c r="C113" s="24" t="str">
        <f t="shared" si="2"/>
        <v>Mon</v>
      </c>
      <c r="D113" s="22">
        <v>0.77083333333333337</v>
      </c>
      <c r="E113" s="116">
        <f>IF(D113="","",D113+'2019 Mos Teams'!$B$44)</f>
        <v>0.83333333333333337</v>
      </c>
      <c r="F113" s="104" t="s">
        <v>45</v>
      </c>
      <c r="G113" s="117" t="str">
        <f>VLOOKUP(F113,'2019 Mos Teams'!$F$3:$G$17,2,FALSE)</f>
        <v>Mets</v>
      </c>
      <c r="H113" s="9" t="s">
        <v>8</v>
      </c>
    </row>
    <row r="114" spans="2:8" x14ac:dyDescent="0.25">
      <c r="B114" s="23">
        <v>43584</v>
      </c>
      <c r="C114" s="24" t="str">
        <f t="shared" si="2"/>
        <v>Mon</v>
      </c>
      <c r="D114" s="22">
        <v>0.77083333333333337</v>
      </c>
      <c r="E114" s="116">
        <f>IF(D114="","",D114+'2019 Mos Teams'!$B$44)</f>
        <v>0.83333333333333337</v>
      </c>
      <c r="F114" s="104" t="s">
        <v>47</v>
      </c>
      <c r="G114" s="117" t="str">
        <f>VLOOKUP(F114,'2019 Mos Teams'!$F$3:$G$17,2,FALSE)</f>
        <v>Athletics</v>
      </c>
      <c r="H114" s="9" t="s">
        <v>48</v>
      </c>
    </row>
    <row r="115" spans="2:8" x14ac:dyDescent="0.25">
      <c r="B115" s="23">
        <v>43584</v>
      </c>
      <c r="C115" s="24" t="str">
        <f t="shared" si="2"/>
        <v>Mon</v>
      </c>
      <c r="D115" s="22">
        <v>0.77083333333333337</v>
      </c>
      <c r="E115" s="116">
        <f>IF(D115="","",D115+'2019 Mos Teams'!$B$44)</f>
        <v>0.83333333333333337</v>
      </c>
      <c r="F115" s="104" t="s">
        <v>40</v>
      </c>
      <c r="G115" s="117" t="str">
        <f>VLOOKUP(F115,'2019 Mos Teams'!$F$3:$G$17,2,FALSE)</f>
        <v>Mariners</v>
      </c>
      <c r="H115" s="9" t="s">
        <v>52</v>
      </c>
    </row>
    <row r="116" spans="2:8" x14ac:dyDescent="0.25">
      <c r="B116" s="23">
        <v>43585</v>
      </c>
      <c r="C116" s="24" t="str">
        <f t="shared" si="2"/>
        <v>Tue</v>
      </c>
      <c r="D116" s="22">
        <v>0.70833333333333337</v>
      </c>
      <c r="E116" s="116">
        <f>IF(D116="","",D116+'2019 Mos Teams'!$B$44)</f>
        <v>0.77083333333333337</v>
      </c>
      <c r="F116" s="104" t="s">
        <v>34</v>
      </c>
      <c r="G116" s="117" t="str">
        <f>VLOOKUP(F116,'2019 Mos Teams'!$F$3:$G$17,2,FALSE)</f>
        <v>RedSox</v>
      </c>
      <c r="H116" s="9" t="s">
        <v>48</v>
      </c>
    </row>
    <row r="117" spans="2:8" x14ac:dyDescent="0.25">
      <c r="B117" s="23">
        <v>43585</v>
      </c>
      <c r="C117" s="24" t="str">
        <f t="shared" si="2"/>
        <v>Tue</v>
      </c>
      <c r="D117" s="22">
        <v>0.77083333333333337</v>
      </c>
      <c r="E117" s="116">
        <f>IF(D117="","",D117+'2019 Mos Teams'!$B$44)</f>
        <v>0.83333333333333337</v>
      </c>
      <c r="F117" s="104" t="s">
        <v>36</v>
      </c>
      <c r="G117" s="117" t="str">
        <f>VLOOKUP(F117,'2019 Mos Teams'!$F$3:$G$17,2,FALSE)</f>
        <v>Angels</v>
      </c>
      <c r="H117" s="9" t="s">
        <v>6</v>
      </c>
    </row>
    <row r="118" spans="2:8" x14ac:dyDescent="0.25">
      <c r="B118" s="23">
        <v>43585</v>
      </c>
      <c r="C118" s="24" t="str">
        <f t="shared" si="2"/>
        <v>Tue</v>
      </c>
      <c r="D118" s="22">
        <v>0.77083333333333337</v>
      </c>
      <c r="E118" s="116">
        <f>IF(D118="","",D118+'2019 Mos Teams'!$B$44)</f>
        <v>0.83333333333333337</v>
      </c>
      <c r="F118" s="104" t="s">
        <v>38</v>
      </c>
      <c r="G118" s="117" t="str">
        <f>VLOOKUP(F118,'2019 Mos Teams'!$F$3:$G$17,2,FALSE)</f>
        <v>Astros</v>
      </c>
      <c r="H118" s="9" t="s">
        <v>8</v>
      </c>
    </row>
    <row r="119" spans="2:8" x14ac:dyDescent="0.25">
      <c r="B119" s="23">
        <v>43585</v>
      </c>
      <c r="C119" s="24" t="str">
        <f t="shared" si="2"/>
        <v>Tue</v>
      </c>
      <c r="D119" s="22">
        <v>0.77083333333333337</v>
      </c>
      <c r="E119" s="116">
        <f>IF(D119="","",D119+'2019 Mos Teams'!$B$44)</f>
        <v>0.83333333333333337</v>
      </c>
      <c r="F119" s="104" t="s">
        <v>35</v>
      </c>
      <c r="G119" s="117" t="str">
        <f>VLOOKUP(F119,'2019 Mos Teams'!$F$3:$G$17,2,FALSE)</f>
        <v>Royals</v>
      </c>
      <c r="H119" s="9" t="s">
        <v>48</v>
      </c>
    </row>
    <row r="120" spans="2:8" x14ac:dyDescent="0.25">
      <c r="B120" s="23">
        <v>43585</v>
      </c>
      <c r="C120" s="24" t="str">
        <f t="shared" si="2"/>
        <v>Tue</v>
      </c>
      <c r="D120" s="22">
        <v>0.77083333333333337</v>
      </c>
      <c r="E120" s="116">
        <f>IF(D120="","",D120+'2019 Mos Teams'!$B$44)</f>
        <v>0.83333333333333337</v>
      </c>
      <c r="F120" s="104" t="s">
        <v>37</v>
      </c>
      <c r="G120" s="117" t="str">
        <f>VLOOKUP(F120,'2019 Mos Teams'!$F$3:$G$17,2,FALSE)</f>
        <v>Giants</v>
      </c>
      <c r="H120" s="9" t="s">
        <v>52</v>
      </c>
    </row>
    <row r="121" spans="2:8" x14ac:dyDescent="0.25">
      <c r="B121" s="23">
        <v>43586</v>
      </c>
      <c r="C121" s="24" t="str">
        <f t="shared" si="2"/>
        <v>Wed</v>
      </c>
      <c r="D121" s="22">
        <v>0.70833333333333337</v>
      </c>
      <c r="E121" s="116">
        <f>IF(D121="","",D121+'2019 Mos Teams'!$B$44)</f>
        <v>0.77083333333333337</v>
      </c>
      <c r="F121" s="104" t="s">
        <v>44</v>
      </c>
      <c r="G121" s="117" t="str">
        <f>VLOOKUP(F121,'2019 Mos Teams'!$F$3:$G$17,2,FALSE)</f>
        <v>Yankees</v>
      </c>
      <c r="H121" s="9" t="s">
        <v>48</v>
      </c>
    </row>
    <row r="122" spans="2:8" x14ac:dyDescent="0.25">
      <c r="B122" s="23">
        <v>43587</v>
      </c>
      <c r="C122" s="24" t="str">
        <f t="shared" si="2"/>
        <v>Thu</v>
      </c>
      <c r="D122" s="22">
        <v>0.70833333333333337</v>
      </c>
      <c r="E122" s="116">
        <f>IF(D122="","",D122+'2019 Mos Teams'!$B$44)</f>
        <v>0.77083333333333337</v>
      </c>
      <c r="F122" s="104" t="s">
        <v>37</v>
      </c>
      <c r="G122" s="117" t="str">
        <f>VLOOKUP(F122,'2019 Mos Teams'!$F$3:$G$17,2,FALSE)</f>
        <v>Giants</v>
      </c>
      <c r="H122" s="9" t="s">
        <v>52</v>
      </c>
    </row>
    <row r="123" spans="2:8" x14ac:dyDescent="0.25">
      <c r="B123" s="23">
        <v>43587</v>
      </c>
      <c r="C123" s="24" t="str">
        <f t="shared" si="2"/>
        <v>Thu</v>
      </c>
      <c r="D123" s="22">
        <v>0.70833333333333337</v>
      </c>
      <c r="E123" s="116">
        <f>IF(D123="","",D123+'2019 Mos Teams'!$B$44)</f>
        <v>0.77083333333333337</v>
      </c>
      <c r="F123" s="104" t="s">
        <v>38</v>
      </c>
      <c r="G123" s="117" t="str">
        <f>VLOOKUP(F123,'2019 Mos Teams'!$F$3:$G$17,2,FALSE)</f>
        <v>Astros</v>
      </c>
      <c r="H123" s="9" t="s">
        <v>9</v>
      </c>
    </row>
    <row r="124" spans="2:8" x14ac:dyDescent="0.25">
      <c r="B124" s="23">
        <v>43587</v>
      </c>
      <c r="C124" s="24" t="str">
        <f t="shared" si="2"/>
        <v>Thu</v>
      </c>
      <c r="D124" s="22">
        <v>0.70833333333333337</v>
      </c>
      <c r="E124" s="116">
        <f>IF(D124="","",D124+'2019 Mos Teams'!$B$44)</f>
        <v>0.77083333333333337</v>
      </c>
      <c r="F124" s="104" t="s">
        <v>35</v>
      </c>
      <c r="G124" s="117" t="str">
        <f>VLOOKUP(F124,'2019 Mos Teams'!$F$3:$G$17,2,FALSE)</f>
        <v>Royals</v>
      </c>
      <c r="H124" s="9" t="s">
        <v>96</v>
      </c>
    </row>
    <row r="125" spans="2:8" x14ac:dyDescent="0.25">
      <c r="B125" s="23">
        <v>43587</v>
      </c>
      <c r="C125" s="24" t="str">
        <f t="shared" si="2"/>
        <v>Thu</v>
      </c>
      <c r="D125" s="22">
        <v>0.77083333333333337</v>
      </c>
      <c r="E125" s="116">
        <f>IF(D125="","",D125+'2019 Mos Teams'!$B$44)</f>
        <v>0.83333333333333337</v>
      </c>
      <c r="F125" s="104" t="s">
        <v>36</v>
      </c>
      <c r="G125" s="117" t="str">
        <f>VLOOKUP(F125,'2019 Mos Teams'!$F$3:$G$17,2,FALSE)</f>
        <v>Angels</v>
      </c>
      <c r="H125" s="9" t="s">
        <v>52</v>
      </c>
    </row>
    <row r="126" spans="2:8" x14ac:dyDescent="0.25">
      <c r="B126" s="23">
        <v>43587</v>
      </c>
      <c r="C126" s="24" t="str">
        <f t="shared" si="2"/>
        <v>Thu</v>
      </c>
      <c r="D126" s="22">
        <v>0.77083333333333337</v>
      </c>
      <c r="E126" s="116">
        <f>IF(D126="","",D126+'2019 Mos Teams'!$B$44)</f>
        <v>0.83333333333333337</v>
      </c>
      <c r="F126" s="104" t="s">
        <v>34</v>
      </c>
      <c r="G126" s="117" t="str">
        <f>VLOOKUP(F126,'2019 Mos Teams'!$F$3:$G$17,2,FALSE)</f>
        <v>RedSox</v>
      </c>
      <c r="H126" s="9" t="s">
        <v>9</v>
      </c>
    </row>
    <row r="127" spans="2:8" x14ac:dyDescent="0.25">
      <c r="B127" s="23">
        <v>43589</v>
      </c>
      <c r="C127" s="24" t="str">
        <f t="shared" si="2"/>
        <v>Sat</v>
      </c>
      <c r="D127" s="22">
        <v>0.52083333333333337</v>
      </c>
      <c r="E127" s="116">
        <f>IF(D127="","",D127+'2019 Mos Teams'!$B$44)</f>
        <v>0.58333333333333337</v>
      </c>
      <c r="F127" s="104" t="s">
        <v>47</v>
      </c>
      <c r="G127" s="117" t="str">
        <f>VLOOKUP(F127,'2019 Mos Teams'!$F$3:$G$17,2,FALSE)</f>
        <v>Athletics</v>
      </c>
      <c r="H127" s="9" t="s">
        <v>52</v>
      </c>
    </row>
    <row r="128" spans="2:8" x14ac:dyDescent="0.25">
      <c r="B128" s="23">
        <v>43591</v>
      </c>
      <c r="C128" s="24" t="str">
        <f t="shared" si="2"/>
        <v>Mon</v>
      </c>
      <c r="D128" s="22">
        <v>0.70833333333333337</v>
      </c>
      <c r="E128" s="116">
        <f>IF(D128="","",D128+'2019 Mos Teams'!$B$44)</f>
        <v>0.77083333333333337</v>
      </c>
      <c r="F128" s="104" t="s">
        <v>47</v>
      </c>
      <c r="G128" s="117" t="str">
        <f>VLOOKUP(F128,'2019 Mos Teams'!$F$3:$G$17,2,FALSE)</f>
        <v>Athletics</v>
      </c>
      <c r="H128" s="9" t="s">
        <v>6</v>
      </c>
    </row>
    <row r="129" spans="2:8" x14ac:dyDescent="0.25">
      <c r="B129" s="23">
        <v>43591</v>
      </c>
      <c r="C129" s="24" t="str">
        <f t="shared" si="2"/>
        <v>Mon</v>
      </c>
      <c r="D129" s="22">
        <v>0.70833333333333337</v>
      </c>
      <c r="E129" s="116">
        <f>IF(D129="","",D129+'2019 Mos Teams'!$B$44)</f>
        <v>0.77083333333333337</v>
      </c>
      <c r="F129" s="104" t="s">
        <v>43</v>
      </c>
      <c r="G129" s="117" t="str">
        <f>VLOOKUP(F129,'2019 Mos Teams'!$F$3:$G$17,2,FALSE)</f>
        <v>Rays</v>
      </c>
      <c r="H129" s="9" t="s">
        <v>8</v>
      </c>
    </row>
    <row r="130" spans="2:8" x14ac:dyDescent="0.25">
      <c r="B130" s="23">
        <v>43591</v>
      </c>
      <c r="C130" s="24" t="str">
        <f t="shared" si="2"/>
        <v>Mon</v>
      </c>
      <c r="D130" s="22">
        <v>0.70833333333333337</v>
      </c>
      <c r="E130" s="116">
        <f>IF(D130="","",D130+'2019 Mos Teams'!$B$44)</f>
        <v>0.77083333333333337</v>
      </c>
      <c r="F130" s="104" t="s">
        <v>40</v>
      </c>
      <c r="G130" s="117" t="str">
        <f>VLOOKUP(F130,'2019 Mos Teams'!$F$3:$G$17,2,FALSE)</f>
        <v>Mariners</v>
      </c>
      <c r="H130" s="9" t="s">
        <v>48</v>
      </c>
    </row>
    <row r="131" spans="2:8" x14ac:dyDescent="0.25">
      <c r="B131" s="23">
        <v>43591</v>
      </c>
      <c r="C131" s="24" t="str">
        <f t="shared" si="2"/>
        <v>Mon</v>
      </c>
      <c r="D131" s="22">
        <v>0.70833333333333337</v>
      </c>
      <c r="E131" s="116">
        <f>IF(D131="","",D131+'2019 Mos Teams'!$B$44)</f>
        <v>0.77083333333333337</v>
      </c>
      <c r="F131" s="104" t="s">
        <v>45</v>
      </c>
      <c r="G131" s="117" t="str">
        <f>VLOOKUP(F131,'2019 Mos Teams'!$F$3:$G$17,2,FALSE)</f>
        <v>Mets</v>
      </c>
      <c r="H131" s="9" t="s">
        <v>52</v>
      </c>
    </row>
    <row r="132" spans="2:8" x14ac:dyDescent="0.25">
      <c r="B132" s="23">
        <v>43591</v>
      </c>
      <c r="C132" s="24" t="str">
        <f t="shared" si="2"/>
        <v>Mon</v>
      </c>
      <c r="D132" s="22">
        <v>0.70833333333333337</v>
      </c>
      <c r="E132" s="116">
        <f>IF(D132="","",D132+'2019 Mos Teams'!$B$44)</f>
        <v>0.77083333333333337</v>
      </c>
      <c r="F132" s="104" t="s">
        <v>42</v>
      </c>
      <c r="G132" s="117" t="str">
        <f>VLOOKUP(F132,'2019 Mos Teams'!$F$3:$G$17,2,FALSE)</f>
        <v>Pirates</v>
      </c>
      <c r="H132" s="9" t="s">
        <v>96</v>
      </c>
    </row>
    <row r="133" spans="2:8" x14ac:dyDescent="0.25">
      <c r="B133" s="23">
        <v>43591</v>
      </c>
      <c r="C133" s="24" t="str">
        <f t="shared" si="2"/>
        <v>Mon</v>
      </c>
      <c r="D133" s="22">
        <v>0.77083333333333337</v>
      </c>
      <c r="E133" s="116">
        <f>IF(D133="","",D133+'2019 Mos Teams'!$B$44)</f>
        <v>0.83333333333333337</v>
      </c>
      <c r="F133" s="104" t="s">
        <v>46</v>
      </c>
      <c r="G133" s="117" t="str">
        <f>VLOOKUP(F133,'2019 Mos Teams'!$F$3:$G$17,2,FALSE)</f>
        <v>Brewers</v>
      </c>
      <c r="H133" s="9" t="s">
        <v>6</v>
      </c>
    </row>
    <row r="134" spans="2:8" x14ac:dyDescent="0.25">
      <c r="B134" s="23">
        <v>43591</v>
      </c>
      <c r="C134" s="24" t="str">
        <f t="shared" si="2"/>
        <v>Mon</v>
      </c>
      <c r="D134" s="22">
        <v>0.77083333333333337</v>
      </c>
      <c r="E134" s="116">
        <f>IF(D134="","",D134+'2019 Mos Teams'!$B$44)</f>
        <v>0.83333333333333337</v>
      </c>
      <c r="F134" s="104" t="s">
        <v>41</v>
      </c>
      <c r="G134" s="117" t="str">
        <f>VLOOKUP(F134,'2019 Mos Teams'!$F$3:$G$17,2,FALSE)</f>
        <v>Nationals</v>
      </c>
      <c r="H134" s="9" t="s">
        <v>8</v>
      </c>
    </row>
    <row r="135" spans="2:8" x14ac:dyDescent="0.25">
      <c r="B135" s="23">
        <v>43591</v>
      </c>
      <c r="C135" s="24" t="str">
        <f t="shared" si="2"/>
        <v>Mon</v>
      </c>
      <c r="D135" s="22">
        <v>0.77083333333333337</v>
      </c>
      <c r="E135" s="116">
        <f>IF(D135="","",D135+'2019 Mos Teams'!$B$44)</f>
        <v>0.83333333333333337</v>
      </c>
      <c r="F135" s="104" t="s">
        <v>39</v>
      </c>
      <c r="G135" s="117" t="str">
        <f>VLOOKUP(F135,'2019 Mos Teams'!$F$3:$G$17,2,FALSE)</f>
        <v>BlueJays</v>
      </c>
      <c r="H135" s="9" t="s">
        <v>48</v>
      </c>
    </row>
    <row r="136" spans="2:8" x14ac:dyDescent="0.25">
      <c r="B136" s="23">
        <v>43591</v>
      </c>
      <c r="C136" s="24" t="str">
        <f t="shared" si="2"/>
        <v>Mon</v>
      </c>
      <c r="D136" s="22">
        <v>0.77083333333333337</v>
      </c>
      <c r="E136" s="116">
        <f>IF(D136="","",D136+'2019 Mos Teams'!$B$44)</f>
        <v>0.83333333333333337</v>
      </c>
      <c r="F136" s="104" t="s">
        <v>44</v>
      </c>
      <c r="G136" s="117" t="str">
        <f>VLOOKUP(F136,'2019 Mos Teams'!$F$3:$G$17,2,FALSE)</f>
        <v>Yankees</v>
      </c>
      <c r="H136" s="9" t="s">
        <v>52</v>
      </c>
    </row>
    <row r="137" spans="2:8" x14ac:dyDescent="0.25">
      <c r="B137" s="23">
        <v>43592</v>
      </c>
      <c r="C137" s="24" t="str">
        <f t="shared" si="2"/>
        <v>Tue</v>
      </c>
      <c r="D137" s="22">
        <v>0.70833333333333337</v>
      </c>
      <c r="E137" s="116">
        <f>IF(D137="","",D137+'2019 Mos Teams'!$B$44)</f>
        <v>0.77083333333333337</v>
      </c>
      <c r="F137" s="104" t="s">
        <v>37</v>
      </c>
      <c r="G137" s="117" t="str">
        <f>VLOOKUP(F137,'2019 Mos Teams'!$F$3:$G$17,2,FALSE)</f>
        <v>Giants</v>
      </c>
      <c r="H137" s="9" t="s">
        <v>48</v>
      </c>
    </row>
    <row r="138" spans="2:8" x14ac:dyDescent="0.25">
      <c r="B138" s="23">
        <v>43592</v>
      </c>
      <c r="C138" s="24" t="str">
        <f t="shared" si="2"/>
        <v>Tue</v>
      </c>
      <c r="D138" s="22">
        <v>0.77083333333333337</v>
      </c>
      <c r="E138" s="116">
        <f>IF(D138="","",D138+'2019 Mos Teams'!$B$44)</f>
        <v>0.83333333333333337</v>
      </c>
      <c r="F138" s="104" t="s">
        <v>35</v>
      </c>
      <c r="G138" s="117" t="str">
        <f>VLOOKUP(F138,'2019 Mos Teams'!$F$3:$G$17,2,FALSE)</f>
        <v>Royals</v>
      </c>
      <c r="H138" s="9" t="s">
        <v>6</v>
      </c>
    </row>
    <row r="139" spans="2:8" x14ac:dyDescent="0.25">
      <c r="B139" s="23">
        <v>43592</v>
      </c>
      <c r="C139" s="24" t="str">
        <f t="shared" si="2"/>
        <v>Tue</v>
      </c>
      <c r="D139" s="22">
        <v>0.77083333333333337</v>
      </c>
      <c r="E139" s="116">
        <f>IF(D139="","",D139+'2019 Mos Teams'!$B$44)</f>
        <v>0.83333333333333337</v>
      </c>
      <c r="F139" s="104" t="s">
        <v>34</v>
      </c>
      <c r="G139" s="117" t="str">
        <f>VLOOKUP(F139,'2019 Mos Teams'!$F$3:$G$17,2,FALSE)</f>
        <v>RedSox</v>
      </c>
      <c r="H139" s="9" t="s">
        <v>8</v>
      </c>
    </row>
    <row r="140" spans="2:8" x14ac:dyDescent="0.25">
      <c r="B140" s="23">
        <v>43592</v>
      </c>
      <c r="C140" s="24" t="str">
        <f t="shared" si="2"/>
        <v>Tue</v>
      </c>
      <c r="D140" s="22">
        <v>0.77083333333333337</v>
      </c>
      <c r="E140" s="116">
        <f>IF(D140="","",D140+'2019 Mos Teams'!$B$44)</f>
        <v>0.83333333333333337</v>
      </c>
      <c r="F140" s="104" t="s">
        <v>36</v>
      </c>
      <c r="G140" s="117" t="str">
        <f>VLOOKUP(F140,'2019 Mos Teams'!$F$3:$G$17,2,FALSE)</f>
        <v>Angels</v>
      </c>
      <c r="H140" s="9" t="s">
        <v>48</v>
      </c>
    </row>
    <row r="141" spans="2:8" x14ac:dyDescent="0.25">
      <c r="B141" s="23">
        <v>43592</v>
      </c>
      <c r="C141" s="24" t="str">
        <f t="shared" si="2"/>
        <v>Tue</v>
      </c>
      <c r="D141" s="22">
        <v>0.77083333333333337</v>
      </c>
      <c r="E141" s="116">
        <f>IF(D141="","",D141+'2019 Mos Teams'!$B$44)</f>
        <v>0.83333333333333337</v>
      </c>
      <c r="F141" s="104" t="s">
        <v>38</v>
      </c>
      <c r="G141" s="117" t="str">
        <f>VLOOKUP(F141,'2019 Mos Teams'!$F$3:$G$17,2,FALSE)</f>
        <v>Astros</v>
      </c>
      <c r="H141" s="9" t="s">
        <v>52</v>
      </c>
    </row>
    <row r="142" spans="2:8" x14ac:dyDescent="0.25">
      <c r="B142" s="23">
        <v>43593</v>
      </c>
      <c r="C142" s="24" t="str">
        <f t="shared" si="2"/>
        <v>Wed</v>
      </c>
      <c r="D142" s="22">
        <v>0.70833333333333337</v>
      </c>
      <c r="E142" s="116">
        <f>IF(D142="","",D142+'2019 Mos Teams'!$B$44)</f>
        <v>0.77083333333333337</v>
      </c>
      <c r="F142" s="104" t="s">
        <v>45</v>
      </c>
      <c r="G142" s="117" t="str">
        <f>VLOOKUP(F142,'2019 Mos Teams'!$F$3:$G$17,2,FALSE)</f>
        <v>Mets</v>
      </c>
      <c r="H142" s="9" t="s">
        <v>48</v>
      </c>
    </row>
    <row r="143" spans="2:8" x14ac:dyDescent="0.25">
      <c r="B143" s="23">
        <v>43594</v>
      </c>
      <c r="C143" s="24" t="str">
        <f t="shared" si="2"/>
        <v>Thu</v>
      </c>
      <c r="D143" s="22">
        <v>0.70833333333333337</v>
      </c>
      <c r="E143" s="116">
        <f>IF(D143="","",D143+'2019 Mos Teams'!$B$44)</f>
        <v>0.77083333333333337</v>
      </c>
      <c r="F143" s="104" t="s">
        <v>35</v>
      </c>
      <c r="G143" s="117" t="str">
        <f>VLOOKUP(F143,'2019 Mos Teams'!$F$3:$G$17,2,FALSE)</f>
        <v>Royals</v>
      </c>
      <c r="H143" s="9" t="s">
        <v>52</v>
      </c>
    </row>
    <row r="144" spans="2:8" x14ac:dyDescent="0.25">
      <c r="B144" s="23">
        <v>43594</v>
      </c>
      <c r="C144" s="24" t="str">
        <f t="shared" ref="C144:C207" si="3">IF(B144="","",TEXT(B144,"ddd"))</f>
        <v>Thu</v>
      </c>
      <c r="D144" s="22">
        <v>0.70833333333333337</v>
      </c>
      <c r="E144" s="116">
        <f>IF(D144="","",D144+'2019 Mos Teams'!$B$44)</f>
        <v>0.77083333333333337</v>
      </c>
      <c r="F144" s="104" t="s">
        <v>38</v>
      </c>
      <c r="G144" s="117" t="str">
        <f>VLOOKUP(F144,'2019 Mos Teams'!$F$3:$G$17,2,FALSE)</f>
        <v>Astros</v>
      </c>
      <c r="H144" s="9" t="s">
        <v>9</v>
      </c>
    </row>
    <row r="145" spans="2:8" x14ac:dyDescent="0.25">
      <c r="B145" s="23">
        <v>43594</v>
      </c>
      <c r="C145" s="24" t="str">
        <f t="shared" si="3"/>
        <v>Thu</v>
      </c>
      <c r="D145" s="22">
        <v>0.70833333333333337</v>
      </c>
      <c r="E145" s="116">
        <f>IF(D145="","",D145+'2019 Mos Teams'!$B$44)</f>
        <v>0.77083333333333337</v>
      </c>
      <c r="F145" s="104" t="s">
        <v>36</v>
      </c>
      <c r="G145" s="117" t="str">
        <f>VLOOKUP(F145,'2019 Mos Teams'!$F$3:$G$17,2,FALSE)</f>
        <v>Angels</v>
      </c>
      <c r="H145" s="9" t="s">
        <v>96</v>
      </c>
    </row>
    <row r="146" spans="2:8" x14ac:dyDescent="0.25">
      <c r="B146" s="23">
        <v>43594</v>
      </c>
      <c r="C146" s="24" t="str">
        <f t="shared" si="3"/>
        <v>Thu</v>
      </c>
      <c r="D146" s="22">
        <v>0.77083333333333337</v>
      </c>
      <c r="E146" s="116">
        <f>IF(D146="","",D146+'2019 Mos Teams'!$B$44)</f>
        <v>0.83333333333333337</v>
      </c>
      <c r="F146" s="104" t="s">
        <v>34</v>
      </c>
      <c r="G146" s="117" t="str">
        <f>VLOOKUP(F146,'2019 Mos Teams'!$F$3:$G$17,2,FALSE)</f>
        <v>RedSox</v>
      </c>
      <c r="H146" s="9" t="s">
        <v>52</v>
      </c>
    </row>
    <row r="147" spans="2:8" x14ac:dyDescent="0.25">
      <c r="B147" s="23">
        <v>43594</v>
      </c>
      <c r="C147" s="24" t="str">
        <f t="shared" si="3"/>
        <v>Thu</v>
      </c>
      <c r="D147" s="22">
        <v>0.77083333333333337</v>
      </c>
      <c r="E147" s="116">
        <f>IF(D147="","",D147+'2019 Mos Teams'!$B$44)</f>
        <v>0.83333333333333337</v>
      </c>
      <c r="F147" s="104" t="s">
        <v>37</v>
      </c>
      <c r="G147" s="117" t="str">
        <f>VLOOKUP(F147,'2019 Mos Teams'!$F$3:$G$17,2,FALSE)</f>
        <v>Giants</v>
      </c>
      <c r="H147" s="9" t="s">
        <v>9</v>
      </c>
    </row>
    <row r="148" spans="2:8" x14ac:dyDescent="0.25">
      <c r="B148" s="23">
        <v>43596</v>
      </c>
      <c r="C148" s="24" t="str">
        <f t="shared" si="3"/>
        <v>Sat</v>
      </c>
      <c r="D148" s="22">
        <v>0.52083333333333337</v>
      </c>
      <c r="E148" s="116">
        <f>IF(D148="","",D148+'2019 Mos Teams'!$B$44)</f>
        <v>0.58333333333333337</v>
      </c>
      <c r="F148" s="104" t="s">
        <v>40</v>
      </c>
      <c r="G148" s="117" t="str">
        <f>VLOOKUP(F148,'2019 Mos Teams'!$F$3:$G$17,2,FALSE)</f>
        <v>Mariners</v>
      </c>
      <c r="H148" s="9" t="s">
        <v>52</v>
      </c>
    </row>
    <row r="149" spans="2:8" x14ac:dyDescent="0.25">
      <c r="B149" s="23">
        <v>43598</v>
      </c>
      <c r="C149" s="24" t="str">
        <f t="shared" si="3"/>
        <v>Mon</v>
      </c>
      <c r="D149" s="22">
        <v>0.70833333333333337</v>
      </c>
      <c r="E149" s="116">
        <f>IF(D149="","",D149+'2019 Mos Teams'!$B$44)</f>
        <v>0.77083333333333337</v>
      </c>
      <c r="F149" s="104" t="s">
        <v>45</v>
      </c>
      <c r="G149" s="117" t="str">
        <f>VLOOKUP(F149,'2019 Mos Teams'!$F$3:$G$17,2,FALSE)</f>
        <v>Mets</v>
      </c>
      <c r="H149" s="9" t="s">
        <v>6</v>
      </c>
    </row>
    <row r="150" spans="2:8" x14ac:dyDescent="0.25">
      <c r="B150" s="23">
        <v>43598</v>
      </c>
      <c r="C150" s="24" t="str">
        <f t="shared" si="3"/>
        <v>Mon</v>
      </c>
      <c r="D150" s="22">
        <v>0.70833333333333337</v>
      </c>
      <c r="E150" s="116">
        <f>IF(D150="","",D150+'2019 Mos Teams'!$B$44)</f>
        <v>0.77083333333333337</v>
      </c>
      <c r="F150" s="104" t="s">
        <v>47</v>
      </c>
      <c r="G150" s="117" t="str">
        <f>VLOOKUP(F150,'2019 Mos Teams'!$F$3:$G$17,2,FALSE)</f>
        <v>Athletics</v>
      </c>
      <c r="H150" s="9" t="s">
        <v>8</v>
      </c>
    </row>
    <row r="151" spans="2:8" x14ac:dyDescent="0.25">
      <c r="B151" s="23">
        <v>43598</v>
      </c>
      <c r="C151" s="24" t="str">
        <f t="shared" si="3"/>
        <v>Mon</v>
      </c>
      <c r="D151" s="22">
        <v>0.70833333333333337</v>
      </c>
      <c r="E151" s="116">
        <f>IF(D151="","",D151+'2019 Mos Teams'!$B$44)</f>
        <v>0.77083333333333337</v>
      </c>
      <c r="F151" s="104" t="s">
        <v>39</v>
      </c>
      <c r="G151" s="117" t="str">
        <f>VLOOKUP(F151,'2019 Mos Teams'!$F$3:$G$17,2,FALSE)</f>
        <v>BlueJays</v>
      </c>
      <c r="H151" s="9" t="s">
        <v>48</v>
      </c>
    </row>
    <row r="152" spans="2:8" x14ac:dyDescent="0.25">
      <c r="B152" s="23">
        <v>43598</v>
      </c>
      <c r="C152" s="24" t="str">
        <f t="shared" si="3"/>
        <v>Mon</v>
      </c>
      <c r="D152" s="22">
        <v>0.70833333333333337</v>
      </c>
      <c r="E152" s="116">
        <f>IF(D152="","",D152+'2019 Mos Teams'!$B$44)</f>
        <v>0.77083333333333337</v>
      </c>
      <c r="F152" s="104" t="s">
        <v>41</v>
      </c>
      <c r="G152" s="117" t="str">
        <f>VLOOKUP(F152,'2019 Mos Teams'!$F$3:$G$17,2,FALSE)</f>
        <v>Nationals</v>
      </c>
      <c r="H152" s="9" t="s">
        <v>52</v>
      </c>
    </row>
    <row r="153" spans="2:8" x14ac:dyDescent="0.25">
      <c r="B153" s="23">
        <v>43598</v>
      </c>
      <c r="C153" s="24" t="str">
        <f t="shared" si="3"/>
        <v>Mon</v>
      </c>
      <c r="D153" s="22">
        <v>0.70833333333333337</v>
      </c>
      <c r="E153" s="116">
        <f>IF(D153="","",D153+'2019 Mos Teams'!$B$44)</f>
        <v>0.77083333333333337</v>
      </c>
      <c r="F153" s="104" t="s">
        <v>43</v>
      </c>
      <c r="G153" s="117" t="str">
        <f>VLOOKUP(F153,'2019 Mos Teams'!$F$3:$G$17,2,FALSE)</f>
        <v>Rays</v>
      </c>
      <c r="H153" s="9" t="s">
        <v>96</v>
      </c>
    </row>
    <row r="154" spans="2:8" x14ac:dyDescent="0.25">
      <c r="B154" s="23">
        <v>43598</v>
      </c>
      <c r="C154" s="24" t="str">
        <f t="shared" si="3"/>
        <v>Mon</v>
      </c>
      <c r="D154" s="22">
        <v>0.77083333333333337</v>
      </c>
      <c r="E154" s="116">
        <f>IF(D154="","",D154+'2019 Mos Teams'!$B$44)</f>
        <v>0.83333333333333337</v>
      </c>
      <c r="F154" s="104" t="s">
        <v>46</v>
      </c>
      <c r="G154" s="117" t="str">
        <f>VLOOKUP(F154,'2019 Mos Teams'!$F$3:$G$17,2,FALSE)</f>
        <v>Brewers</v>
      </c>
      <c r="H154" s="9" t="s">
        <v>6</v>
      </c>
    </row>
    <row r="155" spans="2:8" x14ac:dyDescent="0.25">
      <c r="B155" s="23">
        <v>43598</v>
      </c>
      <c r="C155" s="24" t="str">
        <f t="shared" si="3"/>
        <v>Mon</v>
      </c>
      <c r="D155" s="22">
        <v>0.77083333333333337</v>
      </c>
      <c r="E155" s="116">
        <f>IF(D155="","",D155+'2019 Mos Teams'!$B$44)</f>
        <v>0.83333333333333337</v>
      </c>
      <c r="F155" s="104" t="s">
        <v>44</v>
      </c>
      <c r="G155" s="117" t="str">
        <f>VLOOKUP(F155,'2019 Mos Teams'!$F$3:$G$17,2,FALSE)</f>
        <v>Yankees</v>
      </c>
      <c r="H155" s="9" t="s">
        <v>8</v>
      </c>
    </row>
    <row r="156" spans="2:8" x14ac:dyDescent="0.25">
      <c r="B156" s="23">
        <v>43598</v>
      </c>
      <c r="C156" s="24" t="str">
        <f t="shared" si="3"/>
        <v>Mon</v>
      </c>
      <c r="D156" s="22">
        <v>0.77083333333333337</v>
      </c>
      <c r="E156" s="116">
        <f>IF(D156="","",D156+'2019 Mos Teams'!$B$44)</f>
        <v>0.83333333333333337</v>
      </c>
      <c r="F156" s="104" t="s">
        <v>40</v>
      </c>
      <c r="G156" s="117" t="str">
        <f>VLOOKUP(F156,'2019 Mos Teams'!$F$3:$G$17,2,FALSE)</f>
        <v>Mariners</v>
      </c>
      <c r="H156" s="9" t="s">
        <v>48</v>
      </c>
    </row>
    <row r="157" spans="2:8" x14ac:dyDescent="0.25">
      <c r="B157" s="23">
        <v>43598</v>
      </c>
      <c r="C157" s="24" t="str">
        <f t="shared" si="3"/>
        <v>Mon</v>
      </c>
      <c r="D157" s="22">
        <v>0.77083333333333337</v>
      </c>
      <c r="E157" s="116">
        <f>IF(D157="","",D157+'2019 Mos Teams'!$B$44)</f>
        <v>0.83333333333333337</v>
      </c>
      <c r="F157" s="104" t="s">
        <v>42</v>
      </c>
      <c r="G157" s="117" t="str">
        <f>VLOOKUP(F157,'2019 Mos Teams'!$F$3:$G$17,2,FALSE)</f>
        <v>Pirates</v>
      </c>
      <c r="H157" s="9" t="s">
        <v>52</v>
      </c>
    </row>
    <row r="158" spans="2:8" x14ac:dyDescent="0.25">
      <c r="B158" s="23">
        <v>43599</v>
      </c>
      <c r="C158" s="24" t="str">
        <f t="shared" si="3"/>
        <v>Tue</v>
      </c>
      <c r="D158" s="22">
        <v>0.70833333333333337</v>
      </c>
      <c r="E158" s="116">
        <f>IF(D158="","",D158+'2019 Mos Teams'!$B$44)</f>
        <v>0.77083333333333337</v>
      </c>
      <c r="F158" s="104" t="s">
        <v>38</v>
      </c>
      <c r="G158" s="117" t="str">
        <f>VLOOKUP(F158,'2019 Mos Teams'!$F$3:$G$17,2,FALSE)</f>
        <v>Astros</v>
      </c>
      <c r="H158" s="9" t="s">
        <v>48</v>
      </c>
    </row>
    <row r="159" spans="2:8" x14ac:dyDescent="0.25">
      <c r="B159" s="23">
        <v>43599</v>
      </c>
      <c r="C159" s="24" t="str">
        <f t="shared" si="3"/>
        <v>Tue</v>
      </c>
      <c r="D159" s="22">
        <v>0.77083333333333337</v>
      </c>
      <c r="E159" s="116">
        <f>IF(D159="","",D159+'2019 Mos Teams'!$B$44)</f>
        <v>0.83333333333333337</v>
      </c>
      <c r="F159" s="104" t="s">
        <v>37</v>
      </c>
      <c r="G159" s="117" t="str">
        <f>VLOOKUP(F159,'2019 Mos Teams'!$F$3:$G$17,2,FALSE)</f>
        <v>Giants</v>
      </c>
      <c r="H159" s="9" t="s">
        <v>6</v>
      </c>
    </row>
    <row r="160" spans="2:8" x14ac:dyDescent="0.25">
      <c r="B160" s="23">
        <v>43599</v>
      </c>
      <c r="C160" s="24" t="str">
        <f t="shared" si="3"/>
        <v>Tue</v>
      </c>
      <c r="D160" s="22">
        <v>0.77083333333333337</v>
      </c>
      <c r="E160" s="116">
        <f>IF(D160="","",D160+'2019 Mos Teams'!$B$44)</f>
        <v>0.83333333333333337</v>
      </c>
      <c r="F160" s="104" t="s">
        <v>36</v>
      </c>
      <c r="G160" s="117" t="str">
        <f>VLOOKUP(F160,'2019 Mos Teams'!$F$3:$G$17,2,FALSE)</f>
        <v>Angels</v>
      </c>
      <c r="H160" s="9" t="s">
        <v>8</v>
      </c>
    </row>
    <row r="161" spans="2:8" x14ac:dyDescent="0.25">
      <c r="B161" s="23">
        <v>43599</v>
      </c>
      <c r="C161" s="24" t="str">
        <f t="shared" si="3"/>
        <v>Tue</v>
      </c>
      <c r="D161" s="22">
        <v>0.77083333333333337</v>
      </c>
      <c r="E161" s="116">
        <f>IF(D161="","",D161+'2019 Mos Teams'!$B$44)</f>
        <v>0.83333333333333337</v>
      </c>
      <c r="F161" s="104" t="s">
        <v>34</v>
      </c>
      <c r="G161" s="117" t="str">
        <f>VLOOKUP(F161,'2019 Mos Teams'!$F$3:$G$17,2,FALSE)</f>
        <v>RedSox</v>
      </c>
      <c r="H161" s="9" t="s">
        <v>48</v>
      </c>
    </row>
    <row r="162" spans="2:8" x14ac:dyDescent="0.25">
      <c r="B162" s="23">
        <v>43599</v>
      </c>
      <c r="C162" s="24" t="str">
        <f t="shared" si="3"/>
        <v>Tue</v>
      </c>
      <c r="D162" s="22">
        <v>0.77083333333333337</v>
      </c>
      <c r="E162" s="116">
        <f>IF(D162="","",D162+'2019 Mos Teams'!$B$44)</f>
        <v>0.83333333333333337</v>
      </c>
      <c r="F162" s="104" t="s">
        <v>35</v>
      </c>
      <c r="G162" s="117" t="str">
        <f>VLOOKUP(F162,'2019 Mos Teams'!$F$3:$G$17,2,FALSE)</f>
        <v>Royals</v>
      </c>
      <c r="H162" s="9" t="s">
        <v>52</v>
      </c>
    </row>
    <row r="163" spans="2:8" x14ac:dyDescent="0.25">
      <c r="B163" s="23">
        <v>43600</v>
      </c>
      <c r="C163" s="24" t="str">
        <f t="shared" si="3"/>
        <v>Wed</v>
      </c>
      <c r="D163" s="22">
        <v>0.70833333333333337</v>
      </c>
      <c r="E163" s="116">
        <f>IF(D163="","",D163+'2019 Mos Teams'!$B$44)</f>
        <v>0.77083333333333337</v>
      </c>
      <c r="F163" s="104" t="s">
        <v>46</v>
      </c>
      <c r="G163" s="117" t="str">
        <f>VLOOKUP(F163,'2019 Mos Teams'!$F$3:$G$17,2,FALSE)</f>
        <v>Brewers</v>
      </c>
      <c r="H163" s="9" t="s">
        <v>48</v>
      </c>
    </row>
    <row r="164" spans="2:8" x14ac:dyDescent="0.25">
      <c r="B164" s="23">
        <v>43601</v>
      </c>
      <c r="C164" s="24" t="str">
        <f t="shared" si="3"/>
        <v>Thu</v>
      </c>
      <c r="D164" s="22">
        <v>0.70833333333333337</v>
      </c>
      <c r="E164" s="116">
        <f>IF(D164="","",D164+'2019 Mos Teams'!$B$44)</f>
        <v>0.77083333333333337</v>
      </c>
      <c r="F164" s="104" t="s">
        <v>36</v>
      </c>
      <c r="G164" s="117" t="str">
        <f>VLOOKUP(F164,'2019 Mos Teams'!$F$3:$G$17,2,FALSE)</f>
        <v>Angels</v>
      </c>
      <c r="H164" s="9" t="s">
        <v>52</v>
      </c>
    </row>
    <row r="165" spans="2:8" x14ac:dyDescent="0.25">
      <c r="B165" s="23">
        <v>43601</v>
      </c>
      <c r="C165" s="24" t="str">
        <f t="shared" si="3"/>
        <v>Thu</v>
      </c>
      <c r="D165" s="22">
        <v>0.70833333333333337</v>
      </c>
      <c r="E165" s="116">
        <f>IF(D165="","",D165+'2019 Mos Teams'!$B$44)</f>
        <v>0.77083333333333337</v>
      </c>
      <c r="F165" s="104" t="s">
        <v>38</v>
      </c>
      <c r="G165" s="117" t="str">
        <f>VLOOKUP(F165,'2019 Mos Teams'!$F$3:$G$17,2,FALSE)</f>
        <v>Astros</v>
      </c>
      <c r="H165" s="9" t="s">
        <v>9</v>
      </c>
    </row>
    <row r="166" spans="2:8" x14ac:dyDescent="0.25">
      <c r="B166" s="23">
        <v>43601</v>
      </c>
      <c r="C166" s="24" t="str">
        <f t="shared" si="3"/>
        <v>Thu</v>
      </c>
      <c r="D166" s="22">
        <v>0.70833333333333337</v>
      </c>
      <c r="E166" s="116">
        <f>IF(D166="","",D166+'2019 Mos Teams'!$B$44)</f>
        <v>0.77083333333333337</v>
      </c>
      <c r="F166" s="104" t="s">
        <v>37</v>
      </c>
      <c r="G166" s="117" t="str">
        <f>VLOOKUP(F166,'2019 Mos Teams'!$F$3:$G$17,2,FALSE)</f>
        <v>Giants</v>
      </c>
      <c r="H166" s="9" t="s">
        <v>96</v>
      </c>
    </row>
    <row r="167" spans="2:8" x14ac:dyDescent="0.25">
      <c r="B167" s="23">
        <v>43601</v>
      </c>
      <c r="C167" s="24" t="str">
        <f t="shared" si="3"/>
        <v>Thu</v>
      </c>
      <c r="D167" s="22">
        <v>0.77083333333333337</v>
      </c>
      <c r="E167" s="116">
        <f>IF(D167="","",D167+'2019 Mos Teams'!$B$44)</f>
        <v>0.83333333333333337</v>
      </c>
      <c r="F167" s="104" t="s">
        <v>35</v>
      </c>
      <c r="G167" s="117" t="str">
        <f>VLOOKUP(F167,'2019 Mos Teams'!$F$3:$G$17,2,FALSE)</f>
        <v>Royals</v>
      </c>
      <c r="H167" s="9" t="s">
        <v>52</v>
      </c>
    </row>
    <row r="168" spans="2:8" x14ac:dyDescent="0.25">
      <c r="B168" s="23">
        <v>43601</v>
      </c>
      <c r="C168" s="24" t="str">
        <f t="shared" si="3"/>
        <v>Thu</v>
      </c>
      <c r="D168" s="22">
        <v>0.77083333333333337</v>
      </c>
      <c r="E168" s="116">
        <f>IF(D168="","",D168+'2019 Mos Teams'!$B$44)</f>
        <v>0.83333333333333337</v>
      </c>
      <c r="F168" s="104" t="s">
        <v>34</v>
      </c>
      <c r="G168" s="117" t="str">
        <f>VLOOKUP(F168,'2019 Mos Teams'!$F$3:$G$17,2,FALSE)</f>
        <v>RedSox</v>
      </c>
      <c r="H168" s="9" t="s">
        <v>9</v>
      </c>
    </row>
    <row r="169" spans="2:8" x14ac:dyDescent="0.25">
      <c r="B169" s="23">
        <v>43602</v>
      </c>
      <c r="C169" s="24" t="str">
        <f t="shared" si="3"/>
        <v>Fri</v>
      </c>
      <c r="D169" s="22">
        <v>0.72916666666666663</v>
      </c>
      <c r="E169" s="116">
        <f>IF(D169="","",D169+'2019 Mos Teams'!$B$44)</f>
        <v>0.79166666666666663</v>
      </c>
      <c r="F169" s="104" t="s">
        <v>36</v>
      </c>
      <c r="G169" s="117" t="str">
        <f>VLOOKUP(F169,'2019 Mos Teams'!$F$3:$G$17,2,FALSE)</f>
        <v>Angels</v>
      </c>
      <c r="H169" s="9" t="s">
        <v>9</v>
      </c>
    </row>
    <row r="170" spans="2:8" x14ac:dyDescent="0.25">
      <c r="B170" s="23">
        <v>43606</v>
      </c>
      <c r="C170" s="24" t="str">
        <f t="shared" si="3"/>
        <v>Tue</v>
      </c>
      <c r="D170" s="22">
        <v>0.70833333333333337</v>
      </c>
      <c r="E170" s="116">
        <f>IF(D170="","",D170+'2019 Mos Teams'!$B$44)</f>
        <v>0.77083333333333337</v>
      </c>
      <c r="F170" s="104" t="s">
        <v>36</v>
      </c>
      <c r="G170" s="117" t="str">
        <f>VLOOKUP(F170,'2019 Mos Teams'!$F$3:$G$17,2,FALSE)</f>
        <v>Angels</v>
      </c>
      <c r="H170" s="9" t="s">
        <v>48</v>
      </c>
    </row>
    <row r="171" spans="2:8" x14ac:dyDescent="0.25">
      <c r="B171" s="23">
        <v>43606</v>
      </c>
      <c r="C171" s="24" t="str">
        <f t="shared" si="3"/>
        <v>Tue</v>
      </c>
      <c r="D171" s="22">
        <v>0.77083333333333337</v>
      </c>
      <c r="E171" s="116">
        <f>IF(D171="","",D171+'2019 Mos Teams'!$B$44)</f>
        <v>0.83333333333333337</v>
      </c>
      <c r="F171" s="104" t="s">
        <v>38</v>
      </c>
      <c r="G171" s="117" t="str">
        <f>VLOOKUP(F171,'2019 Mos Teams'!$F$3:$G$17,2,FALSE)</f>
        <v>Astros</v>
      </c>
      <c r="H171" s="9" t="s">
        <v>6</v>
      </c>
    </row>
    <row r="172" spans="2:8" x14ac:dyDescent="0.25">
      <c r="B172" s="23">
        <v>43606</v>
      </c>
      <c r="C172" s="24" t="str">
        <f t="shared" si="3"/>
        <v>Tue</v>
      </c>
      <c r="D172" s="22">
        <v>0.77083333333333337</v>
      </c>
      <c r="E172" s="116">
        <f>IF(D172="","",D172+'2019 Mos Teams'!$B$44)</f>
        <v>0.83333333333333337</v>
      </c>
      <c r="F172" s="104" t="s">
        <v>35</v>
      </c>
      <c r="G172" s="117" t="str">
        <f>VLOOKUP(F172,'2019 Mos Teams'!$F$3:$G$17,2,FALSE)</f>
        <v>Royals</v>
      </c>
      <c r="H172" s="9" t="s">
        <v>8</v>
      </c>
    </row>
    <row r="173" spans="2:8" x14ac:dyDescent="0.25">
      <c r="B173" s="23">
        <v>43606</v>
      </c>
      <c r="C173" s="24" t="str">
        <f t="shared" si="3"/>
        <v>Tue</v>
      </c>
      <c r="D173" s="22">
        <v>0.77083333333333337</v>
      </c>
      <c r="E173" s="116">
        <f>IF(D173="","",D173+'2019 Mos Teams'!$B$44)</f>
        <v>0.83333333333333337</v>
      </c>
      <c r="F173" s="104" t="s">
        <v>34</v>
      </c>
      <c r="G173" s="117" t="str">
        <f>VLOOKUP(F173,'2019 Mos Teams'!$F$3:$G$17,2,FALSE)</f>
        <v>RedSox</v>
      </c>
      <c r="H173" s="9" t="s">
        <v>48</v>
      </c>
    </row>
    <row r="174" spans="2:8" x14ac:dyDescent="0.25">
      <c r="B174" s="23">
        <v>43606</v>
      </c>
      <c r="C174" s="24" t="str">
        <f t="shared" si="3"/>
        <v>Tue</v>
      </c>
      <c r="D174" s="22">
        <v>0.77083333333333337</v>
      </c>
      <c r="E174" s="116">
        <f>IF(D174="","",D174+'2019 Mos Teams'!$B$44)</f>
        <v>0.83333333333333337</v>
      </c>
      <c r="F174" s="104" t="s">
        <v>37</v>
      </c>
      <c r="G174" s="117" t="str">
        <f>VLOOKUP(F174,'2019 Mos Teams'!$F$3:$G$17,2,FALSE)</f>
        <v>Giants</v>
      </c>
      <c r="H174" s="9" t="s">
        <v>52</v>
      </c>
    </row>
    <row r="175" spans="2:8" x14ac:dyDescent="0.25">
      <c r="B175" s="23">
        <v>43607</v>
      </c>
      <c r="C175" s="24" t="str">
        <f t="shared" si="3"/>
        <v>Wed</v>
      </c>
      <c r="D175" s="22">
        <v>0.70833333333333337</v>
      </c>
      <c r="E175" s="116">
        <f>IF(D175="","",D175+'2019 Mos Teams'!$B$44)</f>
        <v>0.77083333333333337</v>
      </c>
      <c r="F175" s="104" t="s">
        <v>47</v>
      </c>
      <c r="G175" s="117" t="str">
        <f>VLOOKUP(F175,'2019 Mos Teams'!$F$3:$G$17,2,FALSE)</f>
        <v>Athletics</v>
      </c>
      <c r="H175" s="9" t="s">
        <v>48</v>
      </c>
    </row>
    <row r="176" spans="2:8" x14ac:dyDescent="0.25">
      <c r="B176" s="23">
        <v>43608</v>
      </c>
      <c r="C176" s="24" t="str">
        <f t="shared" si="3"/>
        <v>Thu</v>
      </c>
      <c r="D176" s="22">
        <v>0.70833333333333337</v>
      </c>
      <c r="E176" s="116">
        <f>IF(D176="","",D176+'2019 Mos Teams'!$B$44)</f>
        <v>0.77083333333333337</v>
      </c>
      <c r="F176" s="104" t="s">
        <v>34</v>
      </c>
      <c r="G176" s="117" t="str">
        <f>VLOOKUP(F176,'2019 Mos Teams'!$F$3:$G$17,2,FALSE)</f>
        <v>RedSox</v>
      </c>
      <c r="H176" s="9" t="s">
        <v>52</v>
      </c>
    </row>
    <row r="177" spans="2:8" x14ac:dyDescent="0.25">
      <c r="B177" s="23">
        <v>43608</v>
      </c>
      <c r="C177" s="24" t="str">
        <f t="shared" ref="C177:C178" si="4">IF(B177="","",TEXT(B177,"ddd"))</f>
        <v>Thu</v>
      </c>
      <c r="D177" s="22">
        <v>0.70833333333333337</v>
      </c>
      <c r="E177" s="116">
        <f>IF(D177="","",D177+'2019 Mos Teams'!$B$44)</f>
        <v>0.77083333333333337</v>
      </c>
      <c r="F177" s="104" t="s">
        <v>36</v>
      </c>
      <c r="G177" s="117" t="str">
        <f>VLOOKUP(F177,'2019 Mos Teams'!$F$3:$G$17,2,FALSE)</f>
        <v>Angels</v>
      </c>
      <c r="H177" s="9" t="s">
        <v>9</v>
      </c>
    </row>
    <row r="178" spans="2:8" x14ac:dyDescent="0.25">
      <c r="B178" s="23">
        <v>43608</v>
      </c>
      <c r="C178" s="24" t="str">
        <f t="shared" si="4"/>
        <v>Thu</v>
      </c>
      <c r="D178" s="22">
        <v>0.70833333333333337</v>
      </c>
      <c r="E178" s="116">
        <f>IF(D178="","",D178+'2019 Mos Teams'!$B$44)</f>
        <v>0.77083333333333337</v>
      </c>
      <c r="F178" s="104" t="s">
        <v>38</v>
      </c>
      <c r="G178" s="117" t="str">
        <f>VLOOKUP(F178,'2019 Mos Teams'!$F$3:$G$17,2,FALSE)</f>
        <v>Astros</v>
      </c>
      <c r="H178" s="9" t="s">
        <v>96</v>
      </c>
    </row>
    <row r="179" spans="2:8" x14ac:dyDescent="0.25">
      <c r="B179" s="23">
        <v>43608</v>
      </c>
      <c r="C179" s="24" t="str">
        <f t="shared" si="3"/>
        <v>Thu</v>
      </c>
      <c r="D179" s="22">
        <v>0.77083333333333337</v>
      </c>
      <c r="E179" s="116">
        <f>IF(D179="","",D179+'2019 Mos Teams'!$B$44)</f>
        <v>0.83333333333333337</v>
      </c>
      <c r="F179" s="104" t="s">
        <v>35</v>
      </c>
      <c r="G179" s="117" t="str">
        <f>VLOOKUP(F179,'2019 Mos Teams'!$F$3:$G$17,2,FALSE)</f>
        <v>Royals</v>
      </c>
      <c r="H179" s="9" t="s">
        <v>52</v>
      </c>
    </row>
    <row r="180" spans="2:8" x14ac:dyDescent="0.25">
      <c r="B180" s="23">
        <v>43608</v>
      </c>
      <c r="C180" s="24" t="str">
        <f t="shared" si="3"/>
        <v>Thu</v>
      </c>
      <c r="D180" s="22">
        <v>0.77083333333333337</v>
      </c>
      <c r="E180" s="116">
        <f>IF(D180="","",D180+'2019 Mos Teams'!$B$44)</f>
        <v>0.83333333333333337</v>
      </c>
      <c r="F180" s="104" t="s">
        <v>37</v>
      </c>
      <c r="G180" s="117" t="str">
        <f>VLOOKUP(F180,'2019 Mos Teams'!$F$3:$G$17,2,FALSE)</f>
        <v>Giants</v>
      </c>
      <c r="H180" s="9" t="s">
        <v>9</v>
      </c>
    </row>
    <row r="181" spans="2:8" x14ac:dyDescent="0.25">
      <c r="B181" s="23">
        <v>43610</v>
      </c>
      <c r="C181" s="24" t="str">
        <f t="shared" si="3"/>
        <v>Sat</v>
      </c>
      <c r="D181" s="22">
        <v>0.52083333333333337</v>
      </c>
      <c r="E181" s="116">
        <f>IF(D181="","",D181+'2019 Mos Teams'!$B$44)</f>
        <v>0.58333333333333337</v>
      </c>
      <c r="F181" s="104" t="s">
        <v>46</v>
      </c>
      <c r="G181" s="117" t="str">
        <f>VLOOKUP(F181,'2019 Mos Teams'!$F$3:$G$17,2,FALSE)</f>
        <v>Brewers</v>
      </c>
      <c r="H181" s="9" t="s">
        <v>52</v>
      </c>
    </row>
    <row r="182" spans="2:8" x14ac:dyDescent="0.25">
      <c r="B182" s="23">
        <v>43612</v>
      </c>
      <c r="C182" s="24" t="str">
        <f t="shared" si="3"/>
        <v>Mon</v>
      </c>
      <c r="D182" s="22">
        <v>0.70833333333333337</v>
      </c>
      <c r="E182" s="116">
        <f>IF(D182="","",D182+'2019 Mos Teams'!$B$44)</f>
        <v>0.77083333333333337</v>
      </c>
      <c r="F182" s="104" t="s">
        <v>39</v>
      </c>
      <c r="G182" s="117" t="str">
        <f>VLOOKUP(F182,'2019 Mos Teams'!$F$3:$G$17,2,FALSE)</f>
        <v>BlueJays</v>
      </c>
      <c r="H182" s="9" t="s">
        <v>6</v>
      </c>
    </row>
    <row r="183" spans="2:8" x14ac:dyDescent="0.25">
      <c r="B183" s="23">
        <v>43612</v>
      </c>
      <c r="C183" s="24" t="str">
        <f t="shared" si="3"/>
        <v>Mon</v>
      </c>
      <c r="D183" s="22">
        <v>0.70833333333333337</v>
      </c>
      <c r="E183" s="116">
        <f>IF(D183="","",D183+'2019 Mos Teams'!$B$44)</f>
        <v>0.77083333333333337</v>
      </c>
      <c r="F183" s="104" t="s">
        <v>43</v>
      </c>
      <c r="G183" s="117" t="str">
        <f>VLOOKUP(F183,'2019 Mos Teams'!$F$3:$G$17,2,FALSE)</f>
        <v>Rays</v>
      </c>
      <c r="H183" s="9" t="s">
        <v>8</v>
      </c>
    </row>
    <row r="184" spans="2:8" x14ac:dyDescent="0.25">
      <c r="B184" s="23">
        <v>43612</v>
      </c>
      <c r="C184" s="24" t="str">
        <f t="shared" si="3"/>
        <v>Mon</v>
      </c>
      <c r="D184" s="22">
        <v>0.70833333333333337</v>
      </c>
      <c r="E184" s="116">
        <f>IF(D184="","",D184+'2019 Mos Teams'!$B$44)</f>
        <v>0.77083333333333337</v>
      </c>
      <c r="F184" s="104" t="s">
        <v>45</v>
      </c>
      <c r="G184" s="117" t="str">
        <f>VLOOKUP(F184,'2019 Mos Teams'!$F$3:$G$17,2,FALSE)</f>
        <v>Mets</v>
      </c>
      <c r="H184" s="9" t="s">
        <v>48</v>
      </c>
    </row>
    <row r="185" spans="2:8" x14ac:dyDescent="0.25">
      <c r="B185" s="23">
        <v>43612</v>
      </c>
      <c r="C185" s="24" t="str">
        <f t="shared" si="3"/>
        <v>Mon</v>
      </c>
      <c r="D185" s="22">
        <v>0.70833333333333337</v>
      </c>
      <c r="E185" s="116">
        <f>IF(D185="","",D185+'2019 Mos Teams'!$B$44)</f>
        <v>0.77083333333333337</v>
      </c>
      <c r="F185" s="104" t="s">
        <v>40</v>
      </c>
      <c r="G185" s="117" t="str">
        <f>VLOOKUP(F185,'2019 Mos Teams'!$F$3:$G$17,2,FALSE)</f>
        <v>Mariners</v>
      </c>
      <c r="H185" s="9" t="s">
        <v>52</v>
      </c>
    </row>
    <row r="186" spans="2:8" x14ac:dyDescent="0.25">
      <c r="B186" s="23">
        <v>43612</v>
      </c>
      <c r="C186" s="24" t="str">
        <f t="shared" si="3"/>
        <v>Mon</v>
      </c>
      <c r="D186" s="22">
        <v>0.70833333333333337</v>
      </c>
      <c r="E186" s="116">
        <f>IF(D186="","",D186+'2019 Mos Teams'!$B$44)</f>
        <v>0.77083333333333337</v>
      </c>
      <c r="F186" s="104" t="s">
        <v>44</v>
      </c>
      <c r="G186" s="117" t="str">
        <f>VLOOKUP(F186,'2019 Mos Teams'!$F$3:$G$17,2,FALSE)</f>
        <v>Yankees</v>
      </c>
      <c r="H186" s="9" t="s">
        <v>96</v>
      </c>
    </row>
    <row r="187" spans="2:8" x14ac:dyDescent="0.25">
      <c r="B187" s="23">
        <v>43612</v>
      </c>
      <c r="C187" s="24" t="str">
        <f t="shared" si="3"/>
        <v>Mon</v>
      </c>
      <c r="D187" s="22">
        <v>0.77083333333333337</v>
      </c>
      <c r="E187" s="116">
        <f>IF(D187="","",D187+'2019 Mos Teams'!$B$44)</f>
        <v>0.83333333333333337</v>
      </c>
      <c r="F187" s="104" t="s">
        <v>41</v>
      </c>
      <c r="G187" s="117" t="str">
        <f>VLOOKUP(F187,'2019 Mos Teams'!$F$3:$G$17,2,FALSE)</f>
        <v>Nationals</v>
      </c>
      <c r="H187" s="9" t="s">
        <v>6</v>
      </c>
    </row>
    <row r="188" spans="2:8" x14ac:dyDescent="0.25">
      <c r="B188" s="23">
        <v>43612</v>
      </c>
      <c r="C188" s="24" t="str">
        <f t="shared" si="3"/>
        <v>Mon</v>
      </c>
      <c r="D188" s="22">
        <v>0.77083333333333337</v>
      </c>
      <c r="E188" s="116">
        <f>IF(D188="","",D188+'2019 Mos Teams'!$B$44)</f>
        <v>0.83333333333333337</v>
      </c>
      <c r="F188" s="104" t="s">
        <v>46</v>
      </c>
      <c r="G188" s="117" t="str">
        <f>VLOOKUP(F188,'2019 Mos Teams'!$F$3:$G$17,2,FALSE)</f>
        <v>Brewers</v>
      </c>
      <c r="H188" s="9" t="s">
        <v>8</v>
      </c>
    </row>
    <row r="189" spans="2:8" x14ac:dyDescent="0.25">
      <c r="B189" s="23">
        <v>43612</v>
      </c>
      <c r="C189" s="24" t="str">
        <f t="shared" si="3"/>
        <v>Mon</v>
      </c>
      <c r="D189" s="22">
        <v>0.77083333333333337</v>
      </c>
      <c r="E189" s="116">
        <f>IF(D189="","",D189+'2019 Mos Teams'!$B$44)</f>
        <v>0.83333333333333337</v>
      </c>
      <c r="F189" s="104" t="s">
        <v>47</v>
      </c>
      <c r="G189" s="117" t="str">
        <f>VLOOKUP(F189,'2019 Mos Teams'!$F$3:$G$17,2,FALSE)</f>
        <v>Athletics</v>
      </c>
      <c r="H189" s="9" t="s">
        <v>48</v>
      </c>
    </row>
    <row r="190" spans="2:8" x14ac:dyDescent="0.25">
      <c r="B190" s="23">
        <v>43612</v>
      </c>
      <c r="C190" s="24" t="str">
        <f t="shared" si="3"/>
        <v>Mon</v>
      </c>
      <c r="D190" s="22">
        <v>0.77083333333333337</v>
      </c>
      <c r="E190" s="116">
        <f>IF(D190="","",D190+'2019 Mos Teams'!$B$44)</f>
        <v>0.83333333333333337</v>
      </c>
      <c r="F190" s="104" t="s">
        <v>42</v>
      </c>
      <c r="G190" s="117" t="str">
        <f>VLOOKUP(F190,'2019 Mos Teams'!$F$3:$G$17,2,FALSE)</f>
        <v>Pirates</v>
      </c>
      <c r="H190" s="9" t="s">
        <v>52</v>
      </c>
    </row>
    <row r="191" spans="2:8" x14ac:dyDescent="0.25">
      <c r="B191" s="23">
        <v>43613</v>
      </c>
      <c r="C191" s="24" t="str">
        <f t="shared" si="3"/>
        <v>Tue</v>
      </c>
      <c r="D191" s="22">
        <v>0.70833333333333337</v>
      </c>
      <c r="E191" s="116">
        <f>IF(D191="","",D191+'2019 Mos Teams'!$B$44)</f>
        <v>0.77083333333333337</v>
      </c>
      <c r="F191" s="104" t="s">
        <v>36</v>
      </c>
      <c r="G191" s="117" t="str">
        <f>VLOOKUP(F191,'2019 Mos Teams'!$F$3:$G$17,2,FALSE)</f>
        <v>Angels</v>
      </c>
      <c r="H191" s="9" t="s">
        <v>48</v>
      </c>
    </row>
    <row r="192" spans="2:8" x14ac:dyDescent="0.25">
      <c r="B192" s="23">
        <v>43613</v>
      </c>
      <c r="C192" s="24" t="str">
        <f t="shared" si="3"/>
        <v>Tue</v>
      </c>
      <c r="D192" s="22">
        <v>0.77083333333333337</v>
      </c>
      <c r="E192" s="116">
        <f>IF(D192="","",D192+'2019 Mos Teams'!$B$44)</f>
        <v>0.83333333333333337</v>
      </c>
      <c r="F192" s="104" t="s">
        <v>34</v>
      </c>
      <c r="G192" s="117" t="str">
        <f>VLOOKUP(F192,'2019 Mos Teams'!$F$3:$G$17,2,FALSE)</f>
        <v>RedSox</v>
      </c>
      <c r="H192" s="9" t="s">
        <v>6</v>
      </c>
    </row>
    <row r="193" spans="2:8" x14ac:dyDescent="0.25">
      <c r="B193" s="23">
        <v>43613</v>
      </c>
      <c r="C193" s="24" t="str">
        <f t="shared" si="3"/>
        <v>Tue</v>
      </c>
      <c r="D193" s="22">
        <v>0.77083333333333337</v>
      </c>
      <c r="E193" s="116">
        <f>IF(D193="","",D193+'2019 Mos Teams'!$B$44)</f>
        <v>0.83333333333333337</v>
      </c>
      <c r="F193" s="104" t="s">
        <v>35</v>
      </c>
      <c r="G193" s="117" t="str">
        <f>VLOOKUP(F193,'2019 Mos Teams'!$F$3:$G$17,2,FALSE)</f>
        <v>Royals</v>
      </c>
      <c r="H193" s="9" t="s">
        <v>8</v>
      </c>
    </row>
    <row r="194" spans="2:8" x14ac:dyDescent="0.25">
      <c r="B194" s="23">
        <v>43613</v>
      </c>
      <c r="C194" s="24" t="str">
        <f t="shared" si="3"/>
        <v>Tue</v>
      </c>
      <c r="D194" s="22">
        <v>0.77083333333333337</v>
      </c>
      <c r="E194" s="116">
        <f>IF(D194="","",D194+'2019 Mos Teams'!$B$44)</f>
        <v>0.83333333333333337</v>
      </c>
      <c r="F194" s="104" t="s">
        <v>37</v>
      </c>
      <c r="G194" s="117" t="str">
        <f>VLOOKUP(F194,'2019 Mos Teams'!$F$3:$G$17,2,FALSE)</f>
        <v>Giants</v>
      </c>
      <c r="H194" s="9" t="s">
        <v>48</v>
      </c>
    </row>
    <row r="195" spans="2:8" x14ac:dyDescent="0.25">
      <c r="B195" s="23">
        <v>43613</v>
      </c>
      <c r="C195" s="24" t="str">
        <f t="shared" si="3"/>
        <v>Tue</v>
      </c>
      <c r="D195" s="113">
        <v>0.70833333333333337</v>
      </c>
      <c r="E195" s="116">
        <f>IF(D195="","",D195+'2019 Mos Teams'!$B$44)</f>
        <v>0.77083333333333337</v>
      </c>
      <c r="F195" s="104" t="s">
        <v>38</v>
      </c>
      <c r="G195" s="117" t="str">
        <f>VLOOKUP(F195,'2019 Mos Teams'!$F$3:$G$17,2,FALSE)</f>
        <v>Astros</v>
      </c>
      <c r="H195" s="9" t="s">
        <v>52</v>
      </c>
    </row>
    <row r="196" spans="2:8" x14ac:dyDescent="0.25">
      <c r="B196" s="23">
        <v>43614</v>
      </c>
      <c r="C196" s="24" t="str">
        <f t="shared" si="3"/>
        <v>Wed</v>
      </c>
      <c r="D196" s="22">
        <v>0.70833333333333337</v>
      </c>
      <c r="E196" s="116">
        <f>IF(D196="","",D196+'2019 Mos Teams'!$B$44)</f>
        <v>0.77083333333333337</v>
      </c>
      <c r="F196" s="104" t="s">
        <v>39</v>
      </c>
      <c r="G196" s="117" t="str">
        <f>VLOOKUP(F196,'2019 Mos Teams'!$F$3:$G$17,2,FALSE)</f>
        <v>BlueJays</v>
      </c>
      <c r="H196" s="9" t="s">
        <v>48</v>
      </c>
    </row>
    <row r="197" spans="2:8" x14ac:dyDescent="0.25">
      <c r="B197" s="23">
        <v>43615</v>
      </c>
      <c r="C197" s="24" t="str">
        <f t="shared" si="3"/>
        <v>Thu</v>
      </c>
      <c r="D197" s="22">
        <v>0.70833333333333337</v>
      </c>
      <c r="E197" s="116">
        <f>IF(D197="","",D197+'2019 Mos Teams'!$B$44)</f>
        <v>0.77083333333333337</v>
      </c>
      <c r="F197" s="104" t="s">
        <v>37</v>
      </c>
      <c r="G197" s="117" t="str">
        <f>VLOOKUP(F197,'2019 Mos Teams'!$F$3:$G$17,2,FALSE)</f>
        <v>Giants</v>
      </c>
      <c r="H197" s="9" t="s">
        <v>52</v>
      </c>
    </row>
    <row r="198" spans="2:8" x14ac:dyDescent="0.25">
      <c r="B198" s="23">
        <v>43615</v>
      </c>
      <c r="C198" s="24" t="str">
        <f t="shared" si="3"/>
        <v>Thu</v>
      </c>
      <c r="D198" s="22">
        <v>0.70833333333333337</v>
      </c>
      <c r="E198" s="116">
        <f>IF(D198="","",D198+'2019 Mos Teams'!$B$44)</f>
        <v>0.77083333333333337</v>
      </c>
      <c r="F198" s="104" t="s">
        <v>38</v>
      </c>
      <c r="G198" s="117" t="str">
        <f>VLOOKUP(F198,'2019 Mos Teams'!$F$3:$G$17,2,FALSE)</f>
        <v>Astros</v>
      </c>
      <c r="H198" s="9" t="s">
        <v>9</v>
      </c>
    </row>
    <row r="199" spans="2:8" x14ac:dyDescent="0.25">
      <c r="B199" s="23">
        <v>43615</v>
      </c>
      <c r="C199" s="24" t="str">
        <f t="shared" si="3"/>
        <v>Thu</v>
      </c>
      <c r="D199" s="22">
        <v>0.70833333333333337</v>
      </c>
      <c r="E199" s="116">
        <f>IF(D199="","",D199+'2019 Mos Teams'!$B$44)</f>
        <v>0.77083333333333337</v>
      </c>
      <c r="F199" s="104" t="s">
        <v>34</v>
      </c>
      <c r="G199" s="117" t="str">
        <f>VLOOKUP(F199,'2019 Mos Teams'!$F$3:$G$17,2,FALSE)</f>
        <v>RedSox</v>
      </c>
      <c r="H199" s="9" t="s">
        <v>96</v>
      </c>
    </row>
    <row r="200" spans="2:8" x14ac:dyDescent="0.25">
      <c r="B200" s="23">
        <v>43615</v>
      </c>
      <c r="C200" s="24" t="str">
        <f t="shared" si="3"/>
        <v>Thu</v>
      </c>
      <c r="D200" s="22">
        <v>0.77083333333333337</v>
      </c>
      <c r="E200" s="116">
        <f>IF(D200="","",D200+'2019 Mos Teams'!$B$44)</f>
        <v>0.83333333333333337</v>
      </c>
      <c r="F200" s="104" t="s">
        <v>36</v>
      </c>
      <c r="G200" s="117" t="str">
        <f>VLOOKUP(F200,'2019 Mos Teams'!$F$3:$G$17,2,FALSE)</f>
        <v>Angels</v>
      </c>
      <c r="H200" s="9" t="s">
        <v>52</v>
      </c>
    </row>
    <row r="201" spans="2:8" x14ac:dyDescent="0.25">
      <c r="B201" s="23">
        <v>43615</v>
      </c>
      <c r="C201" s="24" t="str">
        <f t="shared" si="3"/>
        <v>Thu</v>
      </c>
      <c r="D201" s="22">
        <v>0.77083333333333337</v>
      </c>
      <c r="E201" s="116">
        <f>IF(D201="","",D201+'2019 Mos Teams'!$B$44)</f>
        <v>0.83333333333333337</v>
      </c>
      <c r="F201" s="104" t="s">
        <v>35</v>
      </c>
      <c r="G201" s="117" t="str">
        <f>VLOOKUP(F201,'2019 Mos Teams'!$F$3:$G$17,2,FALSE)</f>
        <v>Royals</v>
      </c>
      <c r="H201" s="9" t="s">
        <v>9</v>
      </c>
    </row>
    <row r="202" spans="2:8" x14ac:dyDescent="0.25">
      <c r="B202" s="23">
        <v>43617</v>
      </c>
      <c r="C202" s="24" t="str">
        <f t="shared" si="3"/>
        <v>Sat</v>
      </c>
      <c r="D202" s="22">
        <v>0.52083333333333337</v>
      </c>
      <c r="E202" s="116">
        <f>IF(D202="","",D202+'2019 Mos Teams'!$B$44)</f>
        <v>0.58333333333333337</v>
      </c>
      <c r="F202" s="104" t="s">
        <v>42</v>
      </c>
      <c r="G202" s="117" t="str">
        <f>VLOOKUP(F202,'2019 Mos Teams'!$F$3:$G$17,2,FALSE)</f>
        <v>Pirates</v>
      </c>
      <c r="H202" s="9" t="s">
        <v>52</v>
      </c>
    </row>
    <row r="203" spans="2:8" x14ac:dyDescent="0.25">
      <c r="B203" s="23">
        <v>43619</v>
      </c>
      <c r="C203" s="24" t="str">
        <f t="shared" si="3"/>
        <v>Mon</v>
      </c>
      <c r="D203" s="22">
        <v>0.70833333333333337</v>
      </c>
      <c r="E203" s="116">
        <f>IF(D203="","",D203+'2019 Mos Teams'!$B$44)</f>
        <v>0.77083333333333337</v>
      </c>
      <c r="F203" s="104" t="s">
        <v>46</v>
      </c>
      <c r="G203" s="117" t="str">
        <f>VLOOKUP(F203,'2019 Mos Teams'!$F$3:$G$17,2,FALSE)</f>
        <v>Brewers</v>
      </c>
      <c r="H203" s="9" t="s">
        <v>6</v>
      </c>
    </row>
    <row r="204" spans="2:8" x14ac:dyDescent="0.25">
      <c r="B204" s="23">
        <v>43619</v>
      </c>
      <c r="C204" s="24" t="str">
        <f t="shared" si="3"/>
        <v>Mon</v>
      </c>
      <c r="D204" s="22">
        <v>0.70833333333333337</v>
      </c>
      <c r="E204" s="116">
        <f>IF(D204="","",D204+'2019 Mos Teams'!$B$44)</f>
        <v>0.77083333333333337</v>
      </c>
      <c r="F204" s="104" t="s">
        <v>39</v>
      </c>
      <c r="G204" s="117" t="str">
        <f>VLOOKUP(F204,'2019 Mos Teams'!$F$3:$G$17,2,FALSE)</f>
        <v>BlueJays</v>
      </c>
      <c r="H204" s="9" t="s">
        <v>8</v>
      </c>
    </row>
    <row r="205" spans="2:8" x14ac:dyDescent="0.25">
      <c r="B205" s="23">
        <v>43619</v>
      </c>
      <c r="C205" s="24" t="str">
        <f t="shared" si="3"/>
        <v>Mon</v>
      </c>
      <c r="D205" s="22">
        <v>0.70833333333333337</v>
      </c>
      <c r="E205" s="116">
        <f>IF(D205="","",D205+'2019 Mos Teams'!$B$44)</f>
        <v>0.77083333333333337</v>
      </c>
      <c r="F205" s="104" t="s">
        <v>41</v>
      </c>
      <c r="G205" s="117" t="str">
        <f>VLOOKUP(F205,'2019 Mos Teams'!$F$3:$G$17,2,FALSE)</f>
        <v>Nationals</v>
      </c>
      <c r="H205" s="9" t="s">
        <v>48</v>
      </c>
    </row>
    <row r="206" spans="2:8" x14ac:dyDescent="0.25">
      <c r="B206" s="23">
        <v>43619</v>
      </c>
      <c r="C206" s="24" t="str">
        <f t="shared" si="3"/>
        <v>Mon</v>
      </c>
      <c r="D206" s="22">
        <v>0.70833333333333337</v>
      </c>
      <c r="E206" s="116">
        <f>IF(D206="","",D206+'2019 Mos Teams'!$B$44)</f>
        <v>0.77083333333333337</v>
      </c>
      <c r="F206" s="104" t="s">
        <v>43</v>
      </c>
      <c r="G206" s="117" t="str">
        <f>VLOOKUP(F206,'2019 Mos Teams'!$F$3:$G$17,2,FALSE)</f>
        <v>Rays</v>
      </c>
      <c r="H206" s="9" t="s">
        <v>52</v>
      </c>
    </row>
    <row r="207" spans="2:8" x14ac:dyDescent="0.25">
      <c r="B207" s="23">
        <v>43619</v>
      </c>
      <c r="C207" s="24" t="str">
        <f t="shared" si="3"/>
        <v>Mon</v>
      </c>
      <c r="D207" s="22">
        <v>0.70833333333333337</v>
      </c>
      <c r="E207" s="116">
        <f>IF(D207="","",D207+'2019 Mos Teams'!$B$44)</f>
        <v>0.77083333333333337</v>
      </c>
      <c r="F207" s="104" t="s">
        <v>45</v>
      </c>
      <c r="G207" s="117" t="str">
        <f>VLOOKUP(F207,'2019 Mos Teams'!$F$3:$G$17,2,FALSE)</f>
        <v>Mets</v>
      </c>
      <c r="H207" s="9" t="s">
        <v>96</v>
      </c>
    </row>
    <row r="208" spans="2:8" x14ac:dyDescent="0.25">
      <c r="B208" s="23">
        <v>43619</v>
      </c>
      <c r="C208" s="24" t="str">
        <f t="shared" ref="C208:C222" si="5">IF(B208="","",TEXT(B208,"ddd"))</f>
        <v>Mon</v>
      </c>
      <c r="D208" s="22">
        <v>0.77083333333333337</v>
      </c>
      <c r="E208" s="116">
        <f>IF(D208="","",D208+'2019 Mos Teams'!$B$44)</f>
        <v>0.83333333333333337</v>
      </c>
      <c r="F208" s="104" t="s">
        <v>47</v>
      </c>
      <c r="G208" s="117" t="str">
        <f>VLOOKUP(F208,'2019 Mos Teams'!$F$3:$G$17,2,FALSE)</f>
        <v>Athletics</v>
      </c>
      <c r="H208" s="9" t="s">
        <v>6</v>
      </c>
    </row>
    <row r="209" spans="2:8" x14ac:dyDescent="0.25">
      <c r="B209" s="23">
        <v>43619</v>
      </c>
      <c r="C209" s="24" t="str">
        <f t="shared" si="5"/>
        <v>Mon</v>
      </c>
      <c r="D209" s="22">
        <v>0.77083333333333337</v>
      </c>
      <c r="E209" s="116">
        <f>IF(D209="","",D209+'2019 Mos Teams'!$B$44)</f>
        <v>0.83333333333333337</v>
      </c>
      <c r="F209" s="104" t="s">
        <v>40</v>
      </c>
      <c r="G209" s="117" t="str">
        <f>VLOOKUP(F209,'2019 Mos Teams'!$F$3:$G$17,2,FALSE)</f>
        <v>Mariners</v>
      </c>
      <c r="H209" s="9" t="s">
        <v>8</v>
      </c>
    </row>
    <row r="210" spans="2:8" x14ac:dyDescent="0.25">
      <c r="B210" s="23">
        <v>43619</v>
      </c>
      <c r="C210" s="24" t="str">
        <f t="shared" si="5"/>
        <v>Mon</v>
      </c>
      <c r="D210" s="22">
        <v>0.77083333333333337</v>
      </c>
      <c r="E210" s="116">
        <f>IF(D210="","",D210+'2019 Mos Teams'!$B$44)</f>
        <v>0.83333333333333337</v>
      </c>
      <c r="F210" s="104" t="s">
        <v>42</v>
      </c>
      <c r="G210" s="117" t="str">
        <f>VLOOKUP(F210,'2019 Mos Teams'!$F$3:$G$17,2,FALSE)</f>
        <v>Pirates</v>
      </c>
      <c r="H210" s="9" t="s">
        <v>48</v>
      </c>
    </row>
    <row r="211" spans="2:8" x14ac:dyDescent="0.25">
      <c r="B211" s="23">
        <v>43619</v>
      </c>
      <c r="C211" s="24" t="str">
        <f t="shared" si="5"/>
        <v>Mon</v>
      </c>
      <c r="D211" s="22">
        <v>0.77083333333333337</v>
      </c>
      <c r="E211" s="116">
        <f>IF(D211="","",D211+'2019 Mos Teams'!$B$44)</f>
        <v>0.83333333333333337</v>
      </c>
      <c r="F211" s="104" t="s">
        <v>44</v>
      </c>
      <c r="G211" s="117" t="str">
        <f>VLOOKUP(F211,'2019 Mos Teams'!$F$3:$G$17,2,FALSE)</f>
        <v>Yankees</v>
      </c>
      <c r="H211" s="9" t="s">
        <v>52</v>
      </c>
    </row>
    <row r="212" spans="2:8" x14ac:dyDescent="0.25">
      <c r="B212" s="23">
        <v>43620</v>
      </c>
      <c r="C212" s="24" t="str">
        <f t="shared" si="5"/>
        <v>Tue</v>
      </c>
      <c r="D212" s="22">
        <v>0.70833333333333337</v>
      </c>
      <c r="E212" s="116">
        <f>IF(D212="","",D212+'2019 Mos Teams'!$B$44)</f>
        <v>0.77083333333333337</v>
      </c>
      <c r="F212" s="104" t="s">
        <v>35</v>
      </c>
      <c r="G212" s="117" t="str">
        <f>VLOOKUP(F212,'2019 Mos Teams'!$F$3:$G$17,2,FALSE)</f>
        <v>Royals</v>
      </c>
      <c r="H212" s="9" t="s">
        <v>48</v>
      </c>
    </row>
    <row r="213" spans="2:8" x14ac:dyDescent="0.25">
      <c r="B213" s="23">
        <v>43620</v>
      </c>
      <c r="C213" s="24" t="str">
        <f t="shared" si="5"/>
        <v>Tue</v>
      </c>
      <c r="D213" s="22">
        <v>0.77083333333333337</v>
      </c>
      <c r="E213" s="116">
        <f>IF(D213="","",D213+'2019 Mos Teams'!$B$44)</f>
        <v>0.83333333333333337</v>
      </c>
      <c r="F213" s="104" t="s">
        <v>34</v>
      </c>
      <c r="G213" s="117" t="str">
        <f>VLOOKUP(F213,'2019 Mos Teams'!$F$3:$G$17,2,FALSE)</f>
        <v>RedSox</v>
      </c>
      <c r="H213" s="9" t="s">
        <v>6</v>
      </c>
    </row>
    <row r="214" spans="2:8" x14ac:dyDescent="0.25">
      <c r="B214" s="23">
        <v>43620</v>
      </c>
      <c r="C214" s="24" t="str">
        <f t="shared" si="5"/>
        <v>Tue</v>
      </c>
      <c r="D214" s="22">
        <v>0.77083333333333337</v>
      </c>
      <c r="E214" s="116">
        <f>IF(D214="","",D214+'2019 Mos Teams'!$B$44)</f>
        <v>0.83333333333333337</v>
      </c>
      <c r="F214" s="104" t="s">
        <v>37</v>
      </c>
      <c r="G214" s="117" t="str">
        <f>VLOOKUP(F214,'2019 Mos Teams'!$F$3:$G$17,2,FALSE)</f>
        <v>Giants</v>
      </c>
      <c r="H214" s="9" t="s">
        <v>8</v>
      </c>
    </row>
    <row r="215" spans="2:8" x14ac:dyDescent="0.25">
      <c r="B215" s="23">
        <v>43620</v>
      </c>
      <c r="C215" s="24" t="str">
        <f t="shared" si="5"/>
        <v>Tue</v>
      </c>
      <c r="D215" s="22">
        <v>0.77083333333333337</v>
      </c>
      <c r="E215" s="116">
        <f>IF(D215="","",D215+'2019 Mos Teams'!$B$44)</f>
        <v>0.83333333333333337</v>
      </c>
      <c r="F215" s="104" t="s">
        <v>36</v>
      </c>
      <c r="G215" s="117" t="str">
        <f>VLOOKUP(F215,'2019 Mos Teams'!$F$3:$G$17,2,FALSE)</f>
        <v>Angels</v>
      </c>
      <c r="H215" s="9" t="s">
        <v>48</v>
      </c>
    </row>
    <row r="216" spans="2:8" x14ac:dyDescent="0.25">
      <c r="B216" s="23">
        <v>43620</v>
      </c>
      <c r="C216" s="24" t="str">
        <f t="shared" si="5"/>
        <v>Tue</v>
      </c>
      <c r="D216" s="22">
        <v>0.20833333333333334</v>
      </c>
      <c r="E216" s="116">
        <f>IF(D216="","",D216+'2019 Mos Teams'!$B$44)</f>
        <v>0.27083333333333337</v>
      </c>
      <c r="F216" s="104" t="s">
        <v>38</v>
      </c>
      <c r="G216" s="117" t="str">
        <f>VLOOKUP(F216,'2019 Mos Teams'!$F$3:$G$17,2,FALSE)</f>
        <v>Astros</v>
      </c>
      <c r="H216" s="9" t="s">
        <v>52</v>
      </c>
    </row>
    <row r="217" spans="2:8" x14ac:dyDescent="0.25">
      <c r="B217" s="23">
        <v>43621</v>
      </c>
      <c r="C217" s="24" t="str">
        <f t="shared" si="5"/>
        <v>Wed</v>
      </c>
      <c r="D217" s="22">
        <v>0.70833333333333337</v>
      </c>
      <c r="E217" s="116">
        <f>IF(D217="","",D217+'2019 Mos Teams'!$B$44)</f>
        <v>0.77083333333333337</v>
      </c>
      <c r="F217" s="104" t="s">
        <v>41</v>
      </c>
      <c r="G217" s="117" t="str">
        <f>VLOOKUP(F217,'2019 Mos Teams'!$F$3:$G$17,2,FALSE)</f>
        <v>Nationals</v>
      </c>
      <c r="H217" s="9" t="s">
        <v>48</v>
      </c>
    </row>
    <row r="218" spans="2:8" x14ac:dyDescent="0.25">
      <c r="B218" s="23">
        <v>43622</v>
      </c>
      <c r="C218" s="24" t="str">
        <f t="shared" si="5"/>
        <v>Thu</v>
      </c>
      <c r="D218" s="22">
        <v>0.70833333333333337</v>
      </c>
      <c r="E218" s="116">
        <f>IF(D218="","",D218+'2019 Mos Teams'!$B$44)</f>
        <v>0.77083333333333337</v>
      </c>
      <c r="F218" s="104" t="s">
        <v>37</v>
      </c>
      <c r="G218" s="117" t="str">
        <f>VLOOKUP(F218,'2019 Mos Teams'!$F$3:$G$17,2,FALSE)</f>
        <v>Giants</v>
      </c>
      <c r="H218" s="9" t="s">
        <v>52</v>
      </c>
    </row>
    <row r="219" spans="2:8" x14ac:dyDescent="0.25">
      <c r="B219" s="23">
        <v>43622</v>
      </c>
      <c r="C219" s="24" t="str">
        <f t="shared" si="5"/>
        <v>Thu</v>
      </c>
      <c r="D219" s="22">
        <v>0.70833333333333337</v>
      </c>
      <c r="E219" s="116">
        <f>IF(D219="","",D219+'2019 Mos Teams'!$B$44)</f>
        <v>0.77083333333333337</v>
      </c>
      <c r="F219" s="104" t="s">
        <v>38</v>
      </c>
      <c r="G219" s="117" t="str">
        <f>VLOOKUP(F219,'2019 Mos Teams'!$F$3:$G$17,2,FALSE)</f>
        <v>Astros</v>
      </c>
      <c r="H219" s="9" t="s">
        <v>9</v>
      </c>
    </row>
    <row r="220" spans="2:8" x14ac:dyDescent="0.25">
      <c r="B220" s="23">
        <v>43622</v>
      </c>
      <c r="C220" s="24" t="str">
        <f t="shared" si="5"/>
        <v>Thu</v>
      </c>
      <c r="D220" s="22">
        <v>0.70833333333333337</v>
      </c>
      <c r="E220" s="116">
        <f>IF(D220="","",D220+'2019 Mos Teams'!$B$44)</f>
        <v>0.77083333333333337</v>
      </c>
      <c r="F220" s="104" t="s">
        <v>35</v>
      </c>
      <c r="G220" s="117" t="str">
        <f>VLOOKUP(F220,'2019 Mos Teams'!$F$3:$G$17,2,FALSE)</f>
        <v>Royals</v>
      </c>
      <c r="H220" s="9" t="s">
        <v>96</v>
      </c>
    </row>
    <row r="221" spans="2:8" x14ac:dyDescent="0.25">
      <c r="B221" s="23">
        <v>43622</v>
      </c>
      <c r="C221" s="24" t="str">
        <f t="shared" si="5"/>
        <v>Thu</v>
      </c>
      <c r="D221" s="22">
        <v>0.77083333333333337</v>
      </c>
      <c r="E221" s="116">
        <f>IF(D221="","",D221+'2019 Mos Teams'!$B$44)</f>
        <v>0.83333333333333337</v>
      </c>
      <c r="F221" s="104" t="s">
        <v>34</v>
      </c>
      <c r="G221" s="117" t="str">
        <f>VLOOKUP(F221,'2019 Mos Teams'!$F$3:$G$17,2,FALSE)</f>
        <v>RedSox</v>
      </c>
      <c r="H221" s="9" t="s">
        <v>52</v>
      </c>
    </row>
    <row r="222" spans="2:8" x14ac:dyDescent="0.25">
      <c r="B222" s="23">
        <v>43622</v>
      </c>
      <c r="C222" s="24" t="str">
        <f t="shared" si="5"/>
        <v>Thu</v>
      </c>
      <c r="D222" s="22">
        <v>0.77083333333333337</v>
      </c>
      <c r="E222" s="116">
        <f>IF(D222="","",D222+'2019 Mos Teams'!$B$44)</f>
        <v>0.83333333333333337</v>
      </c>
      <c r="F222" s="104" t="s">
        <v>36</v>
      </c>
      <c r="G222" s="117" t="str">
        <f>VLOOKUP(F222,'2019 Mos Teams'!$F$3:$G$17,2,FALSE)</f>
        <v>Angels</v>
      </c>
      <c r="H222" s="9" t="s">
        <v>9</v>
      </c>
    </row>
  </sheetData>
  <autoFilter ref="B4:H222"/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'2019 Mos Teams'!$B$3:$B$17</xm:f>
          </x14:formula1>
          <xm:sqref>F1:F1048576</xm:sqref>
        </x14:dataValidation>
        <x14:dataValidation type="list" allowBlank="1" showInputMessage="1" showErrorMessage="1">
          <x14:formula1>
            <xm:f>'2019 Mos Teams'!$B$23:$B$30</xm:f>
          </x14:formula1>
          <xm:sqref>H1:H1048576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00"/>
  </sheetPr>
  <dimension ref="A1:AV168"/>
  <sheetViews>
    <sheetView zoomScaleNormal="100" workbookViewId="0">
      <pane ySplit="4" topLeftCell="A5" activePane="bottomLeft" state="frozen"/>
      <selection activeCell="R13" sqref="R13"/>
      <selection pane="bottomLeft" activeCell="BB18" sqref="BB18"/>
    </sheetView>
  </sheetViews>
  <sheetFormatPr defaultRowHeight="15" x14ac:dyDescent="0.25"/>
  <cols>
    <col min="1" max="1" width="3" style="39" customWidth="1"/>
    <col min="2" max="2" width="12.28515625" style="39" customWidth="1"/>
    <col min="3" max="3" width="9.140625" style="39"/>
    <col min="4" max="4" width="14" style="17" customWidth="1"/>
    <col min="5" max="5" width="16.42578125" style="17" customWidth="1"/>
    <col min="6" max="6" width="13.42578125" style="28" hidden="1" customWidth="1"/>
    <col min="7" max="7" width="17.85546875" style="28" customWidth="1"/>
    <col min="8" max="8" width="13.5703125" style="28" hidden="1" customWidth="1"/>
    <col min="9" max="9" width="17" style="28" customWidth="1"/>
    <col min="10" max="10" width="23.5703125" style="39" customWidth="1"/>
    <col min="11" max="11" width="23.7109375" style="39" customWidth="1"/>
    <col min="12" max="12" width="4.28515625" style="39" hidden="1" customWidth="1"/>
    <col min="13" max="13" width="4.42578125" style="39" hidden="1" customWidth="1"/>
    <col min="14" max="27" width="4.7109375" style="39" hidden="1" customWidth="1"/>
    <col min="28" max="28" width="9.140625" style="39" hidden="1" customWidth="1"/>
    <col min="29" max="29" width="13.42578125" style="39" hidden="1" customWidth="1"/>
    <col min="30" max="31" width="11.5703125" style="39" hidden="1" customWidth="1"/>
    <col min="32" max="48" width="9.140625" style="39" hidden="1" customWidth="1"/>
    <col min="49" max="49" width="9.140625" style="39" customWidth="1"/>
    <col min="50" max="16384" width="9.140625" style="39"/>
  </cols>
  <sheetData>
    <row r="1" spans="1:48" x14ac:dyDescent="0.25">
      <c r="N1" s="16" t="s">
        <v>53</v>
      </c>
      <c r="S1" s="16" t="s">
        <v>54</v>
      </c>
    </row>
    <row r="2" spans="1:48" ht="18.75" x14ac:dyDescent="0.3">
      <c r="B2" s="19" t="s">
        <v>101</v>
      </c>
      <c r="F2" s="39"/>
      <c r="G2" s="7" t="s">
        <v>33</v>
      </c>
      <c r="H2" s="8"/>
      <c r="I2" s="123"/>
      <c r="J2" s="20"/>
      <c r="N2" s="4" t="s">
        <v>34</v>
      </c>
      <c r="O2" s="4" t="s">
        <v>35</v>
      </c>
      <c r="P2" s="4" t="s">
        <v>36</v>
      </c>
      <c r="Q2" s="4" t="s">
        <v>37</v>
      </c>
      <c r="R2" s="4" t="s">
        <v>38</v>
      </c>
      <c r="S2" s="4" t="s">
        <v>39</v>
      </c>
      <c r="T2" s="4" t="s">
        <v>40</v>
      </c>
      <c r="U2" s="4" t="s">
        <v>41</v>
      </c>
      <c r="V2" s="4" t="s">
        <v>42</v>
      </c>
      <c r="W2" s="4" t="s">
        <v>43</v>
      </c>
      <c r="X2" s="4" t="s">
        <v>44</v>
      </c>
      <c r="Y2" s="4" t="s">
        <v>45</v>
      </c>
      <c r="Z2" s="4" t="s">
        <v>46</v>
      </c>
      <c r="AA2" s="4" t="s">
        <v>47</v>
      </c>
      <c r="AB2" s="4"/>
      <c r="AC2" s="28" t="s">
        <v>14</v>
      </c>
      <c r="AD2" s="10">
        <f>2.5/24</f>
        <v>0.10416666666666667</v>
      </c>
      <c r="AF2" s="54" t="s">
        <v>25</v>
      </c>
      <c r="AG2" s="54" t="s">
        <v>18</v>
      </c>
      <c r="AH2" s="54" t="s">
        <v>19</v>
      </c>
      <c r="AI2" s="54" t="s">
        <v>99</v>
      </c>
      <c r="AJ2" s="54" t="s">
        <v>21</v>
      </c>
      <c r="AK2" s="54"/>
      <c r="AL2" s="43" t="s">
        <v>30</v>
      </c>
      <c r="AM2" s="43" t="s">
        <v>98</v>
      </c>
      <c r="AN2" s="43" t="s">
        <v>97</v>
      </c>
      <c r="AO2" s="43" t="s">
        <v>20</v>
      </c>
      <c r="AP2" s="43" t="s">
        <v>24</v>
      </c>
      <c r="AQ2" s="43" t="s">
        <v>17</v>
      </c>
      <c r="AR2" s="43" t="s">
        <v>16</v>
      </c>
      <c r="AS2" s="43" t="s">
        <v>23</v>
      </c>
      <c r="AT2" s="43" t="s">
        <v>28</v>
      </c>
      <c r="AU2" s="54"/>
      <c r="AV2" s="54" t="s">
        <v>55</v>
      </c>
    </row>
    <row r="3" spans="1:48" x14ac:dyDescent="0.25">
      <c r="N3" s="6">
        <v>1</v>
      </c>
      <c r="O3" s="6">
        <v>2</v>
      </c>
      <c r="P3" s="6">
        <v>3</v>
      </c>
      <c r="Q3" s="6">
        <v>4</v>
      </c>
      <c r="R3" s="6">
        <v>5</v>
      </c>
      <c r="S3" s="5">
        <v>1</v>
      </c>
      <c r="T3" s="5">
        <v>2</v>
      </c>
      <c r="U3" s="5">
        <v>3</v>
      </c>
      <c r="V3" s="5">
        <v>4</v>
      </c>
      <c r="W3" s="5">
        <v>5</v>
      </c>
      <c r="X3" s="5">
        <v>6</v>
      </c>
      <c r="Y3" s="5">
        <v>7</v>
      </c>
      <c r="Z3" s="5">
        <v>8</v>
      </c>
      <c r="AA3" s="5">
        <v>9</v>
      </c>
      <c r="AD3" s="15"/>
    </row>
    <row r="4" spans="1:48" x14ac:dyDescent="0.25">
      <c r="B4" s="3" t="s">
        <v>0</v>
      </c>
      <c r="C4" s="3" t="s">
        <v>1</v>
      </c>
      <c r="D4" s="3" t="s">
        <v>2</v>
      </c>
      <c r="E4" s="3" t="s">
        <v>3</v>
      </c>
      <c r="F4" s="3" t="s">
        <v>10</v>
      </c>
      <c r="G4" s="3" t="s">
        <v>31</v>
      </c>
      <c r="H4" s="3" t="s">
        <v>11</v>
      </c>
      <c r="I4" s="3" t="s">
        <v>32</v>
      </c>
      <c r="J4" s="13" t="s">
        <v>5</v>
      </c>
      <c r="K4" s="12" t="s">
        <v>33</v>
      </c>
      <c r="L4" s="137"/>
      <c r="M4" s="138"/>
      <c r="N4" s="33">
        <f t="shared" ref="N4:AA4" si="0">COUNTIF($F$5:$F$109,N$2)+COUNTIF($H$5:$H$109,N$2)</f>
        <v>16</v>
      </c>
      <c r="O4" s="40">
        <f t="shared" si="0"/>
        <v>15</v>
      </c>
      <c r="P4" s="40">
        <f t="shared" si="0"/>
        <v>15</v>
      </c>
      <c r="Q4" s="40">
        <f t="shared" si="0"/>
        <v>16</v>
      </c>
      <c r="R4" s="40">
        <f t="shared" si="0"/>
        <v>16</v>
      </c>
      <c r="S4" s="40">
        <f t="shared" si="0"/>
        <v>14</v>
      </c>
      <c r="T4" s="40">
        <f t="shared" si="0"/>
        <v>14</v>
      </c>
      <c r="U4" s="40">
        <f t="shared" si="0"/>
        <v>14</v>
      </c>
      <c r="V4" s="40">
        <f t="shared" si="0"/>
        <v>13</v>
      </c>
      <c r="W4" s="40">
        <f t="shared" si="0"/>
        <v>13</v>
      </c>
      <c r="X4" s="40">
        <f t="shared" si="0"/>
        <v>14</v>
      </c>
      <c r="Y4" s="40">
        <f t="shared" si="0"/>
        <v>13</v>
      </c>
      <c r="Z4" s="40">
        <f t="shared" si="0"/>
        <v>14</v>
      </c>
      <c r="AA4" s="40">
        <f t="shared" si="0"/>
        <v>13</v>
      </c>
      <c r="AD4" s="15"/>
    </row>
    <row r="5" spans="1:48" s="43" customFormat="1" x14ac:dyDescent="0.25">
      <c r="A5" s="43" t="str">
        <f>IF(AND(F5="",H5=""),"",IF(F5=H5,1,""))</f>
        <v/>
      </c>
      <c r="B5" s="44">
        <v>43567</v>
      </c>
      <c r="C5" s="45" t="str">
        <f>IF(B5="","",TEXT(B5,"ddd"))</f>
        <v>Fri</v>
      </c>
      <c r="D5" s="46">
        <v>0.72916666666666663</v>
      </c>
      <c r="E5" s="47">
        <f>IF(D5="","",D5+$AD$2)</f>
        <v>0.83333333333333326</v>
      </c>
      <c r="F5" s="95" t="s">
        <v>46</v>
      </c>
      <c r="G5" s="91" t="str">
        <f>VLOOKUP(F5,'2019 Mos Teams'!$F$3:$G$17,2,FALSE)</f>
        <v>Brewers</v>
      </c>
      <c r="H5" s="97" t="s">
        <v>40</v>
      </c>
      <c r="I5" s="49" t="str">
        <f>VLOOKUP(H5,'2019 Mos Teams'!$F$3:$G$17,2,FALSE)</f>
        <v>Mariners</v>
      </c>
      <c r="J5" s="48" t="s">
        <v>6</v>
      </c>
      <c r="K5" s="45" t="str">
        <f>IF(OR($I$2=G5,$I$2=I5),$I$2,"")</f>
        <v/>
      </c>
      <c r="L5" s="93"/>
      <c r="M5" s="93"/>
      <c r="AD5" s="51"/>
    </row>
    <row r="6" spans="1:48" s="43" customFormat="1" x14ac:dyDescent="0.25">
      <c r="A6" s="43" t="str">
        <f t="shared" ref="A6:A70" si="1">IF(AND(F6="",H6=""),"",IF(F6=H6,1,""))</f>
        <v/>
      </c>
      <c r="B6" s="44">
        <v>43567</v>
      </c>
      <c r="C6" s="45" t="str">
        <f>IF(B6="","",TEXT(B6,"ddd"))</f>
        <v>Fri</v>
      </c>
      <c r="D6" s="46">
        <v>0.72916666666666663</v>
      </c>
      <c r="E6" s="47">
        <f>IF(D6="","",D6+$AD$2)</f>
        <v>0.83333333333333326</v>
      </c>
      <c r="F6" s="95" t="s">
        <v>41</v>
      </c>
      <c r="G6" s="91" t="str">
        <f>VLOOKUP(F6,'2019 Mos Teams'!$F$3:$G$17,2,FALSE)</f>
        <v>Nationals</v>
      </c>
      <c r="H6" s="97" t="s">
        <v>42</v>
      </c>
      <c r="I6" s="91" t="str">
        <f>VLOOKUP(H6,'2019 Mos Teams'!$F$3:$G$17,2,FALSE)</f>
        <v>Pirates</v>
      </c>
      <c r="J6" s="48" t="s">
        <v>8</v>
      </c>
      <c r="K6" s="45" t="str">
        <f t="shared" ref="K6:K69" si="2">IF(OR($I$2=G6,$I$2=I6),$I$2,"")</f>
        <v/>
      </c>
      <c r="L6" s="94"/>
      <c r="M6" s="94"/>
      <c r="AD6" s="51"/>
    </row>
    <row r="7" spans="1:48" s="43" customFormat="1" x14ac:dyDescent="0.25">
      <c r="A7" s="43" t="str">
        <f t="shared" si="1"/>
        <v/>
      </c>
      <c r="B7" s="44">
        <v>43567</v>
      </c>
      <c r="C7" s="45" t="str">
        <f t="shared" ref="C7:C71" si="3">IF(B7="","",TEXT(B7,"ddd"))</f>
        <v>Fri</v>
      </c>
      <c r="D7" s="46">
        <v>0.72916666666666663</v>
      </c>
      <c r="E7" s="47">
        <f t="shared" ref="E7:E71" si="4">IF(D7="","",D7+$AD$2)</f>
        <v>0.83333333333333326</v>
      </c>
      <c r="F7" s="95" t="s">
        <v>43</v>
      </c>
      <c r="G7" s="91" t="str">
        <f>VLOOKUP(F7,'2019 Mos Teams'!$F$3:$G$17,2,FALSE)</f>
        <v>Rays</v>
      </c>
      <c r="H7" s="97" t="s">
        <v>44</v>
      </c>
      <c r="I7" s="91" t="str">
        <f>VLOOKUP(H7,'2019 Mos Teams'!$F$3:$G$17,2,FALSE)</f>
        <v>Yankees</v>
      </c>
      <c r="J7" s="48" t="s">
        <v>48</v>
      </c>
      <c r="K7" s="45" t="str">
        <f t="shared" si="2"/>
        <v/>
      </c>
      <c r="L7" s="94"/>
      <c r="M7" s="94"/>
      <c r="AD7" s="51"/>
    </row>
    <row r="8" spans="1:48" s="43" customFormat="1" x14ac:dyDescent="0.25">
      <c r="A8" s="43" t="str">
        <f t="shared" si="1"/>
        <v/>
      </c>
      <c r="B8" s="44">
        <v>43567</v>
      </c>
      <c r="C8" s="45" t="str">
        <f t="shared" si="3"/>
        <v>Fri</v>
      </c>
      <c r="D8" s="46">
        <v>0.72916666666666663</v>
      </c>
      <c r="E8" s="47">
        <f t="shared" si="4"/>
        <v>0.83333333333333326</v>
      </c>
      <c r="F8" s="95" t="s">
        <v>45</v>
      </c>
      <c r="G8" s="91" t="str">
        <f>VLOOKUP(F8,'2019 Mos Teams'!$F$3:$G$17,2,FALSE)</f>
        <v>Mets</v>
      </c>
      <c r="H8" s="97" t="s">
        <v>47</v>
      </c>
      <c r="I8" s="91" t="str">
        <f>VLOOKUP(H8,'2019 Mos Teams'!$F$3:$G$17,2,FALSE)</f>
        <v>Athletics</v>
      </c>
      <c r="J8" s="48" t="s">
        <v>52</v>
      </c>
      <c r="K8" s="45" t="str">
        <f t="shared" si="2"/>
        <v/>
      </c>
      <c r="L8" s="94"/>
      <c r="M8" s="94"/>
      <c r="AD8" s="51"/>
    </row>
    <row r="9" spans="1:48" s="43" customFormat="1" x14ac:dyDescent="0.25">
      <c r="A9" s="43" t="str">
        <f t="shared" si="1"/>
        <v/>
      </c>
      <c r="B9" s="44">
        <v>43568</v>
      </c>
      <c r="C9" s="45" t="str">
        <f t="shared" si="3"/>
        <v>Sat</v>
      </c>
      <c r="D9" s="46">
        <v>0.375</v>
      </c>
      <c r="E9" s="47">
        <v>0.45833333333333331</v>
      </c>
      <c r="F9" s="95" t="s">
        <v>37</v>
      </c>
      <c r="G9" s="91" t="str">
        <f>VLOOKUP(F9,'2019 Mos Teams'!$F$3:$G$17,2,FALSE)</f>
        <v>Giants</v>
      </c>
      <c r="H9" s="97" t="s">
        <v>34</v>
      </c>
      <c r="I9" s="91" t="str">
        <f>VLOOKUP(H9,'2019 Mos Teams'!$F$3:$G$17,2,FALSE)</f>
        <v>RedSox</v>
      </c>
      <c r="J9" s="48" t="s">
        <v>48</v>
      </c>
      <c r="K9" s="45" t="str">
        <f t="shared" si="2"/>
        <v/>
      </c>
      <c r="L9" s="94"/>
      <c r="M9" s="94"/>
    </row>
    <row r="10" spans="1:48" s="43" customFormat="1" x14ac:dyDescent="0.25">
      <c r="A10" s="43" t="str">
        <f t="shared" si="1"/>
        <v/>
      </c>
      <c r="B10" s="44">
        <v>43568</v>
      </c>
      <c r="C10" s="45" t="str">
        <f t="shared" si="3"/>
        <v>Sat</v>
      </c>
      <c r="D10" s="46">
        <v>0.45833333333333331</v>
      </c>
      <c r="E10" s="47">
        <v>0.54166666666666663</v>
      </c>
      <c r="F10" s="95" t="s">
        <v>35</v>
      </c>
      <c r="G10" s="91" t="str">
        <f>VLOOKUP(F10,'2019 Mos Teams'!$F$3:$G$17,2,FALSE)</f>
        <v>Royals</v>
      </c>
      <c r="H10" s="97" t="s">
        <v>38</v>
      </c>
      <c r="I10" s="91" t="str">
        <f>VLOOKUP(H10,'2019 Mos Teams'!$F$3:$G$17,2,FALSE)</f>
        <v>Astros</v>
      </c>
      <c r="J10" s="48" t="s">
        <v>48</v>
      </c>
      <c r="K10" s="45" t="str">
        <f t="shared" si="2"/>
        <v/>
      </c>
      <c r="L10" s="94"/>
      <c r="M10" s="94"/>
    </row>
    <row r="11" spans="1:48" s="43" customFormat="1" x14ac:dyDescent="0.25">
      <c r="A11" s="43" t="str">
        <f t="shared" si="1"/>
        <v/>
      </c>
      <c r="B11" s="44">
        <v>43568</v>
      </c>
      <c r="C11" s="45" t="str">
        <f t="shared" si="3"/>
        <v>Sat</v>
      </c>
      <c r="D11" s="46">
        <v>0.54166666666666663</v>
      </c>
      <c r="E11" s="47">
        <v>0.625</v>
      </c>
      <c r="F11" s="95" t="s">
        <v>36</v>
      </c>
      <c r="G11" s="91" t="str">
        <f>VLOOKUP(F11,'2019 Mos Teams'!$F$3:$G$17,2,FALSE)</f>
        <v>Angels</v>
      </c>
      <c r="H11" s="97" t="s">
        <v>37</v>
      </c>
      <c r="I11" s="91" t="str">
        <f>VLOOKUP(H11,'2019 Mos Teams'!$F$3:$G$17,2,FALSE)</f>
        <v>Giants</v>
      </c>
      <c r="J11" s="48" t="s">
        <v>48</v>
      </c>
      <c r="K11" s="45" t="str">
        <f t="shared" si="2"/>
        <v/>
      </c>
      <c r="L11" s="94"/>
      <c r="M11" s="94"/>
    </row>
    <row r="12" spans="1:48" s="43" customFormat="1" x14ac:dyDescent="0.25">
      <c r="A12" s="43" t="str">
        <f t="shared" si="1"/>
        <v/>
      </c>
      <c r="B12" s="44">
        <v>43568</v>
      </c>
      <c r="C12" s="45" t="str">
        <f t="shared" si="3"/>
        <v>Sat</v>
      </c>
      <c r="D12" s="46">
        <v>0.625</v>
      </c>
      <c r="E12" s="47">
        <v>0.70833333333333337</v>
      </c>
      <c r="F12" s="95" t="s">
        <v>34</v>
      </c>
      <c r="G12" s="91" t="str">
        <f>VLOOKUP(F12,'2019 Mos Teams'!$F$3:$G$17,2,FALSE)</f>
        <v>RedSox</v>
      </c>
      <c r="H12" s="97" t="s">
        <v>35</v>
      </c>
      <c r="I12" s="91" t="str">
        <f>VLOOKUP(H12,'2019 Mos Teams'!$F$3:$G$17,2,FALSE)</f>
        <v>Royals</v>
      </c>
      <c r="J12" s="48" t="s">
        <v>48</v>
      </c>
      <c r="K12" s="45" t="str">
        <f t="shared" si="2"/>
        <v/>
      </c>
      <c r="L12" s="94"/>
      <c r="M12" s="94"/>
    </row>
    <row r="13" spans="1:48" s="43" customFormat="1" x14ac:dyDescent="0.25">
      <c r="A13" s="43" t="str">
        <f>IF(AND(F13="",H13=""),"",IF(F13=H13,1,""))</f>
        <v/>
      </c>
      <c r="B13" s="44">
        <v>43568</v>
      </c>
      <c r="C13" s="45" t="str">
        <f>IF(B13="","",TEXT(B13,"ddd"))</f>
        <v>Sat</v>
      </c>
      <c r="D13" s="46">
        <v>0.6875</v>
      </c>
      <c r="E13" s="47">
        <f>IF(D13="","",D13+$AD$2)</f>
        <v>0.79166666666666663</v>
      </c>
      <c r="F13" s="95" t="s">
        <v>39</v>
      </c>
      <c r="G13" s="91" t="str">
        <f>VLOOKUP(F13,'2019 Mos Teams'!$F$3:$G$17,2,FALSE)</f>
        <v>BlueJays</v>
      </c>
      <c r="H13" s="97" t="s">
        <v>46</v>
      </c>
      <c r="I13" s="91" t="str">
        <f>VLOOKUP(H13,'2019 Mos Teams'!$F$3:$G$17,2,FALSE)</f>
        <v>Brewers</v>
      </c>
      <c r="J13" s="48" t="s">
        <v>8</v>
      </c>
      <c r="K13" s="45" t="str">
        <f t="shared" si="2"/>
        <v/>
      </c>
      <c r="L13" s="94"/>
      <c r="M13" s="94"/>
    </row>
    <row r="14" spans="1:48" s="43" customFormat="1" x14ac:dyDescent="0.25">
      <c r="A14" s="43" t="str">
        <f t="shared" si="1"/>
        <v/>
      </c>
      <c r="B14" s="44">
        <v>43568</v>
      </c>
      <c r="C14" s="45" t="str">
        <f t="shared" si="3"/>
        <v>Sat</v>
      </c>
      <c r="D14" s="46">
        <v>0.70833333333333337</v>
      </c>
      <c r="E14" s="47">
        <f t="shared" si="4"/>
        <v>0.8125</v>
      </c>
      <c r="F14" s="95" t="s">
        <v>38</v>
      </c>
      <c r="G14" s="91" t="str">
        <f>VLOOKUP(F14,'2019 Mos Teams'!$F$3:$G$17,2,FALSE)</f>
        <v>Astros</v>
      </c>
      <c r="H14" s="97" t="s">
        <v>36</v>
      </c>
      <c r="I14" s="91" t="str">
        <f>VLOOKUP(H14,'2019 Mos Teams'!$F$3:$G$17,2,FALSE)</f>
        <v>Angels</v>
      </c>
      <c r="J14" s="48" t="s">
        <v>48</v>
      </c>
      <c r="K14" s="45" t="str">
        <f t="shared" si="2"/>
        <v/>
      </c>
      <c r="L14" s="94"/>
      <c r="M14" s="94"/>
    </row>
    <row r="15" spans="1:48" s="43" customFormat="1" x14ac:dyDescent="0.25">
      <c r="A15" s="43" t="str">
        <f t="shared" si="1"/>
        <v/>
      </c>
      <c r="B15" s="44">
        <v>43569</v>
      </c>
      <c r="C15" s="45" t="str">
        <f t="shared" si="3"/>
        <v>Sun</v>
      </c>
      <c r="D15" s="46">
        <v>0.375</v>
      </c>
      <c r="E15" s="47">
        <v>0.45833333333333331</v>
      </c>
      <c r="F15" s="95" t="s">
        <v>37</v>
      </c>
      <c r="G15" s="91" t="str">
        <f>VLOOKUP(F15,'2019 Mos Teams'!$F$3:$G$17,2,FALSE)</f>
        <v>Giants</v>
      </c>
      <c r="H15" s="97" t="s">
        <v>35</v>
      </c>
      <c r="I15" s="91" t="str">
        <f>VLOOKUP(H15,'2019 Mos Teams'!$F$3:$G$17,2,FALSE)</f>
        <v>Royals</v>
      </c>
      <c r="J15" s="48" t="s">
        <v>48</v>
      </c>
      <c r="K15" s="45" t="str">
        <f t="shared" si="2"/>
        <v/>
      </c>
      <c r="L15" s="94"/>
      <c r="M15" s="94"/>
    </row>
    <row r="16" spans="1:48" s="43" customFormat="1" x14ac:dyDescent="0.25">
      <c r="A16" s="43" t="str">
        <f t="shared" si="1"/>
        <v/>
      </c>
      <c r="B16" s="44">
        <v>43569</v>
      </c>
      <c r="C16" s="45" t="str">
        <f t="shared" si="3"/>
        <v>Sun</v>
      </c>
      <c r="D16" s="46">
        <v>0.41666666666666669</v>
      </c>
      <c r="E16" s="47">
        <f t="shared" si="4"/>
        <v>0.52083333333333337</v>
      </c>
      <c r="F16" s="95" t="s">
        <v>40</v>
      </c>
      <c r="G16" s="91" t="str">
        <f>VLOOKUP(F16,'2019 Mos Teams'!$F$3:$G$17,2,FALSE)</f>
        <v>Mariners</v>
      </c>
      <c r="H16" s="97" t="s">
        <v>47</v>
      </c>
      <c r="I16" s="91" t="str">
        <f>VLOOKUP(H16,'2019 Mos Teams'!$F$3:$G$17,2,FALSE)</f>
        <v>Athletics</v>
      </c>
      <c r="J16" s="48" t="s">
        <v>52</v>
      </c>
      <c r="K16" s="45" t="str">
        <f t="shared" si="2"/>
        <v/>
      </c>
      <c r="L16" s="94"/>
      <c r="M16" s="94"/>
    </row>
    <row r="17" spans="1:13" s="43" customFormat="1" x14ac:dyDescent="0.25">
      <c r="A17" s="43" t="str">
        <f t="shared" si="1"/>
        <v/>
      </c>
      <c r="B17" s="44">
        <v>43569</v>
      </c>
      <c r="C17" s="45" t="str">
        <f t="shared" si="3"/>
        <v>Sun</v>
      </c>
      <c r="D17" s="46">
        <v>0.45833333333333331</v>
      </c>
      <c r="E17" s="47">
        <v>0.54166666666666663</v>
      </c>
      <c r="F17" s="95" t="s">
        <v>36</v>
      </c>
      <c r="G17" s="91" t="str">
        <f>VLOOKUP(F17,'2019 Mos Teams'!$F$3:$G$17,2,FALSE)</f>
        <v>Angels</v>
      </c>
      <c r="H17" s="97" t="s">
        <v>34</v>
      </c>
      <c r="I17" s="91" t="str">
        <f>VLOOKUP(H17,'2019 Mos Teams'!$F$3:$G$17,2,FALSE)</f>
        <v>RedSox</v>
      </c>
      <c r="J17" s="48" t="s">
        <v>48</v>
      </c>
      <c r="K17" s="45" t="str">
        <f t="shared" si="2"/>
        <v/>
      </c>
      <c r="L17" s="94"/>
      <c r="M17" s="94"/>
    </row>
    <row r="18" spans="1:13" s="43" customFormat="1" x14ac:dyDescent="0.25">
      <c r="A18" s="43" t="str">
        <f t="shared" si="1"/>
        <v/>
      </c>
      <c r="B18" s="44">
        <v>43569</v>
      </c>
      <c r="C18" s="45" t="str">
        <f t="shared" si="3"/>
        <v>Sun</v>
      </c>
      <c r="D18" s="46">
        <v>0.54166666666666663</v>
      </c>
      <c r="E18" s="47">
        <v>0.625</v>
      </c>
      <c r="F18" s="95" t="s">
        <v>38</v>
      </c>
      <c r="G18" s="91" t="str">
        <f>VLOOKUP(F18,'2019 Mos Teams'!$F$3:$G$17,2,FALSE)</f>
        <v>Astros</v>
      </c>
      <c r="H18" s="97" t="s">
        <v>37</v>
      </c>
      <c r="I18" s="91" t="str">
        <f>VLOOKUP(H18,'2019 Mos Teams'!$F$3:$G$17,2,FALSE)</f>
        <v>Giants</v>
      </c>
      <c r="J18" s="48" t="s">
        <v>48</v>
      </c>
      <c r="K18" s="45" t="str">
        <f t="shared" si="2"/>
        <v/>
      </c>
      <c r="L18" s="94"/>
      <c r="M18" s="94"/>
    </row>
    <row r="19" spans="1:13" s="43" customFormat="1" x14ac:dyDescent="0.25">
      <c r="A19" s="43" t="str">
        <f t="shared" si="1"/>
        <v/>
      </c>
      <c r="B19" s="44">
        <v>43569</v>
      </c>
      <c r="C19" s="45" t="str">
        <f t="shared" si="3"/>
        <v>Sun</v>
      </c>
      <c r="D19" s="46">
        <v>0.54166666666666663</v>
      </c>
      <c r="E19" s="47">
        <f t="shared" si="4"/>
        <v>0.64583333333333326</v>
      </c>
      <c r="F19" s="95" t="s">
        <v>42</v>
      </c>
      <c r="G19" s="91" t="str">
        <f>VLOOKUP(F19,'2019 Mos Teams'!$F$3:$G$17,2,FALSE)</f>
        <v>Pirates</v>
      </c>
      <c r="H19" s="97" t="s">
        <v>43</v>
      </c>
      <c r="I19" s="91" t="str">
        <f>VLOOKUP(H19,'2019 Mos Teams'!$F$3:$G$17,2,FALSE)</f>
        <v>Rays</v>
      </c>
      <c r="J19" s="48" t="s">
        <v>52</v>
      </c>
      <c r="K19" s="45" t="str">
        <f t="shared" si="2"/>
        <v/>
      </c>
      <c r="L19" s="94"/>
      <c r="M19" s="94"/>
    </row>
    <row r="20" spans="1:13" s="43" customFormat="1" x14ac:dyDescent="0.25">
      <c r="A20" s="43" t="str">
        <f t="shared" si="1"/>
        <v/>
      </c>
      <c r="B20" s="44">
        <v>43569</v>
      </c>
      <c r="C20" s="45" t="str">
        <f t="shared" si="3"/>
        <v>Sun</v>
      </c>
      <c r="D20" s="46">
        <v>0.625</v>
      </c>
      <c r="E20" s="47">
        <v>0.70833333333333337</v>
      </c>
      <c r="F20" s="95" t="s">
        <v>35</v>
      </c>
      <c r="G20" s="91" t="str">
        <f>VLOOKUP(F20,'2019 Mos Teams'!$F$3:$G$17,2,FALSE)</f>
        <v>Royals</v>
      </c>
      <c r="H20" s="97" t="s">
        <v>36</v>
      </c>
      <c r="I20" s="91" t="str">
        <f>VLOOKUP(H20,'2019 Mos Teams'!$F$3:$G$17,2,FALSE)</f>
        <v>Angels</v>
      </c>
      <c r="J20" s="48" t="s">
        <v>48</v>
      </c>
      <c r="K20" s="45" t="str">
        <f t="shared" si="2"/>
        <v/>
      </c>
      <c r="L20" s="94"/>
      <c r="M20" s="94"/>
    </row>
    <row r="21" spans="1:13" s="43" customFormat="1" x14ac:dyDescent="0.25">
      <c r="A21" s="43" t="str">
        <f>IF(AND(F21="",H21=""),"",IF(F21=H21,1,""))</f>
        <v/>
      </c>
      <c r="B21" s="44">
        <v>43569</v>
      </c>
      <c r="C21" s="45" t="str">
        <f>IF(B21="","",TEXT(B21,"ddd"))</f>
        <v>Sun</v>
      </c>
      <c r="D21" s="46">
        <v>0.625</v>
      </c>
      <c r="E21" s="47">
        <f>IF(D21="","",D21+$AD$2)</f>
        <v>0.72916666666666663</v>
      </c>
      <c r="F21" s="95" t="s">
        <v>46</v>
      </c>
      <c r="G21" s="91" t="str">
        <f>VLOOKUP(F21,'2019 Mos Teams'!$F$3:$G$17,2,FALSE)</f>
        <v>Brewers</v>
      </c>
      <c r="H21" s="97" t="s">
        <v>41</v>
      </c>
      <c r="I21" s="91" t="str">
        <f>VLOOKUP(H21,'2019 Mos Teams'!$F$3:$G$17,2,FALSE)</f>
        <v>Nationals</v>
      </c>
      <c r="J21" s="48" t="s">
        <v>9</v>
      </c>
      <c r="K21" s="45" t="str">
        <f t="shared" si="2"/>
        <v/>
      </c>
      <c r="L21" s="94"/>
      <c r="M21" s="94"/>
    </row>
    <row r="22" spans="1:13" s="43" customFormat="1" x14ac:dyDescent="0.25">
      <c r="A22" s="43" t="str">
        <f t="shared" si="1"/>
        <v/>
      </c>
      <c r="B22" s="44">
        <v>43569</v>
      </c>
      <c r="C22" s="45" t="str">
        <f t="shared" si="3"/>
        <v>Sun</v>
      </c>
      <c r="D22" s="46">
        <v>0.64583333333333337</v>
      </c>
      <c r="E22" s="47">
        <f t="shared" si="4"/>
        <v>0.75</v>
      </c>
      <c r="F22" s="95" t="s">
        <v>39</v>
      </c>
      <c r="G22" s="91" t="str">
        <f>VLOOKUP(F22,'2019 Mos Teams'!$F$3:$G$17,2,FALSE)</f>
        <v>BlueJays</v>
      </c>
      <c r="H22" s="97" t="s">
        <v>44</v>
      </c>
      <c r="I22" s="91" t="str">
        <f>VLOOKUP(H22,'2019 Mos Teams'!$F$3:$G$17,2,FALSE)</f>
        <v>Yankees</v>
      </c>
      <c r="J22" s="48" t="s">
        <v>52</v>
      </c>
      <c r="K22" s="45" t="str">
        <f t="shared" si="2"/>
        <v/>
      </c>
      <c r="L22" s="94"/>
      <c r="M22" s="94"/>
    </row>
    <row r="23" spans="1:13" s="43" customFormat="1" x14ac:dyDescent="0.25">
      <c r="A23" s="43" t="str">
        <f t="shared" si="1"/>
        <v/>
      </c>
      <c r="B23" s="44">
        <v>43569</v>
      </c>
      <c r="C23" s="45" t="str">
        <f t="shared" si="3"/>
        <v>Sun</v>
      </c>
      <c r="D23" s="46">
        <v>0.70833333333333337</v>
      </c>
      <c r="E23" s="47">
        <f t="shared" si="4"/>
        <v>0.8125</v>
      </c>
      <c r="F23" s="95" t="s">
        <v>34</v>
      </c>
      <c r="G23" s="91" t="str">
        <f>VLOOKUP(F23,'2019 Mos Teams'!$F$3:$G$17,2,FALSE)</f>
        <v>RedSox</v>
      </c>
      <c r="H23" s="97" t="s">
        <v>38</v>
      </c>
      <c r="I23" s="91" t="str">
        <f>VLOOKUP(H23,'2019 Mos Teams'!$F$3:$G$17,2,FALSE)</f>
        <v>Astros</v>
      </c>
      <c r="J23" s="48" t="s">
        <v>48</v>
      </c>
      <c r="K23" s="45" t="str">
        <f t="shared" si="2"/>
        <v/>
      </c>
      <c r="L23" s="94"/>
      <c r="M23" s="94"/>
    </row>
    <row r="24" spans="1:13" s="43" customFormat="1" x14ac:dyDescent="0.25">
      <c r="A24" s="43" t="str">
        <f t="shared" si="1"/>
        <v/>
      </c>
      <c r="B24" s="44">
        <v>43572</v>
      </c>
      <c r="C24" s="45" t="str">
        <f t="shared" si="3"/>
        <v>Wed</v>
      </c>
      <c r="D24" s="46">
        <v>0.72916666666666663</v>
      </c>
      <c r="E24" s="47">
        <f t="shared" si="4"/>
        <v>0.83333333333333326</v>
      </c>
      <c r="F24" s="95" t="s">
        <v>42</v>
      </c>
      <c r="G24" s="91" t="str">
        <f>VLOOKUP(F24,'2019 Mos Teams'!$F$3:$G$17,2,FALSE)</f>
        <v>Pirates</v>
      </c>
      <c r="H24" s="97" t="s">
        <v>46</v>
      </c>
      <c r="I24" s="91" t="str">
        <f>VLOOKUP(H24,'2019 Mos Teams'!$F$3:$G$17,2,FALSE)</f>
        <v>Brewers</v>
      </c>
      <c r="J24" s="48" t="s">
        <v>8</v>
      </c>
      <c r="K24" s="45" t="str">
        <f t="shared" si="2"/>
        <v/>
      </c>
      <c r="L24" s="94"/>
      <c r="M24" s="94"/>
    </row>
    <row r="25" spans="1:13" s="43" customFormat="1" x14ac:dyDescent="0.25">
      <c r="A25" s="43" t="str">
        <f t="shared" si="1"/>
        <v/>
      </c>
      <c r="B25" s="44">
        <v>43573</v>
      </c>
      <c r="C25" s="45" t="str">
        <f t="shared" si="3"/>
        <v>Thu</v>
      </c>
      <c r="D25" s="46">
        <v>0.72916666666666663</v>
      </c>
      <c r="E25" s="47">
        <f t="shared" si="4"/>
        <v>0.83333333333333326</v>
      </c>
      <c r="F25" s="95" t="s">
        <v>44</v>
      </c>
      <c r="G25" s="91" t="str">
        <f>VLOOKUP(F25,'2019 Mos Teams'!$F$3:$G$17,2,FALSE)</f>
        <v>Yankees</v>
      </c>
      <c r="H25" s="97" t="s">
        <v>40</v>
      </c>
      <c r="I25" s="91" t="str">
        <f>VLOOKUP(H25,'2019 Mos Teams'!$F$3:$G$17,2,FALSE)</f>
        <v>Mariners</v>
      </c>
      <c r="J25" s="48" t="s">
        <v>6</v>
      </c>
      <c r="K25" s="45" t="str">
        <f t="shared" si="2"/>
        <v/>
      </c>
      <c r="L25" s="94"/>
      <c r="M25" s="94"/>
    </row>
    <row r="26" spans="1:13" s="43" customFormat="1" x14ac:dyDescent="0.25">
      <c r="A26" s="43" t="str">
        <f t="shared" si="1"/>
        <v/>
      </c>
      <c r="B26" s="44">
        <v>43573</v>
      </c>
      <c r="C26" s="45" t="str">
        <f t="shared" si="3"/>
        <v>Thu</v>
      </c>
      <c r="D26" s="46">
        <v>0.72916666666666663</v>
      </c>
      <c r="E26" s="47">
        <f t="shared" si="4"/>
        <v>0.83333333333333326</v>
      </c>
      <c r="F26" s="95" t="s">
        <v>47</v>
      </c>
      <c r="G26" s="91" t="str">
        <f>VLOOKUP(F26,'2019 Mos Teams'!$F$3:$G$17,2,FALSE)</f>
        <v>Athletics</v>
      </c>
      <c r="H26" s="97" t="s">
        <v>39</v>
      </c>
      <c r="I26" s="91" t="str">
        <f>VLOOKUP(H26,'2019 Mos Teams'!$F$3:$G$17,2,FALSE)</f>
        <v>BlueJays</v>
      </c>
      <c r="J26" s="48" t="s">
        <v>8</v>
      </c>
      <c r="K26" s="45" t="str">
        <f t="shared" si="2"/>
        <v/>
      </c>
      <c r="L26" s="94"/>
      <c r="M26" s="94"/>
    </row>
    <row r="27" spans="1:13" s="43" customFormat="1" x14ac:dyDescent="0.25">
      <c r="A27" s="43" t="str">
        <f t="shared" si="1"/>
        <v/>
      </c>
      <c r="B27" s="44">
        <v>43573</v>
      </c>
      <c r="C27" s="45" t="str">
        <f t="shared" si="3"/>
        <v>Thu</v>
      </c>
      <c r="D27" s="46">
        <v>0.72916666666666663</v>
      </c>
      <c r="E27" s="47">
        <f t="shared" si="4"/>
        <v>0.83333333333333326</v>
      </c>
      <c r="F27" s="95" t="s">
        <v>45</v>
      </c>
      <c r="G27" s="91" t="str">
        <f>VLOOKUP(F27,'2019 Mos Teams'!$F$3:$G$17,2,FALSE)</f>
        <v>Mets</v>
      </c>
      <c r="H27" s="97" t="s">
        <v>43</v>
      </c>
      <c r="I27" s="91" t="str">
        <f>VLOOKUP(H27,'2019 Mos Teams'!$F$3:$G$17,2,FALSE)</f>
        <v>Rays</v>
      </c>
      <c r="J27" s="48" t="s">
        <v>48</v>
      </c>
      <c r="K27" s="45" t="str">
        <f t="shared" si="2"/>
        <v/>
      </c>
      <c r="L27" s="94"/>
      <c r="M27" s="94"/>
    </row>
    <row r="28" spans="1:13" s="43" customFormat="1" x14ac:dyDescent="0.25">
      <c r="B28" s="44">
        <v>43579</v>
      </c>
      <c r="C28" s="45" t="str">
        <f t="shared" si="3"/>
        <v>Wed</v>
      </c>
      <c r="D28" s="46">
        <v>0.72916666666666663</v>
      </c>
      <c r="E28" s="47">
        <f t="shared" si="4"/>
        <v>0.83333333333333326</v>
      </c>
      <c r="F28" s="95" t="s">
        <v>39</v>
      </c>
      <c r="G28" s="91" t="str">
        <f>VLOOKUP(F28,'2019 Mos Teams'!$F$3:$G$17,2,FALSE)</f>
        <v>BlueJays</v>
      </c>
      <c r="H28" s="97" t="s">
        <v>41</v>
      </c>
      <c r="I28" s="91" t="str">
        <f>VLOOKUP(H28,'2019 Mos Teams'!$F$3:$G$17,2,FALSE)</f>
        <v>Nationals</v>
      </c>
      <c r="J28" s="48" t="s">
        <v>8</v>
      </c>
      <c r="K28" s="45" t="str">
        <f t="shared" si="2"/>
        <v/>
      </c>
      <c r="L28" s="94"/>
      <c r="M28" s="94"/>
    </row>
    <row r="29" spans="1:13" s="43" customFormat="1" x14ac:dyDescent="0.25">
      <c r="A29" s="43" t="str">
        <f t="shared" si="1"/>
        <v/>
      </c>
      <c r="B29" s="44">
        <v>43580</v>
      </c>
      <c r="C29" s="45" t="str">
        <f t="shared" si="3"/>
        <v>Thu</v>
      </c>
      <c r="D29" s="46">
        <v>0.72916666666666663</v>
      </c>
      <c r="E29" s="47">
        <f t="shared" si="4"/>
        <v>0.83333333333333326</v>
      </c>
      <c r="F29" s="95" t="s">
        <v>40</v>
      </c>
      <c r="G29" s="91" t="str">
        <f>VLOOKUP(F29,'2019 Mos Teams'!$F$3:$G$17,2,FALSE)</f>
        <v>Mariners</v>
      </c>
      <c r="H29" s="97" t="s">
        <v>44</v>
      </c>
      <c r="I29" s="91" t="str">
        <f>VLOOKUP(H29,'2019 Mos Teams'!$F$3:$G$17,2,FALSE)</f>
        <v>Yankees</v>
      </c>
      <c r="J29" s="48" t="s">
        <v>6</v>
      </c>
      <c r="K29" s="45" t="str">
        <f t="shared" si="2"/>
        <v/>
      </c>
      <c r="L29" s="94"/>
      <c r="M29" s="94"/>
    </row>
    <row r="30" spans="1:13" s="43" customFormat="1" x14ac:dyDescent="0.25">
      <c r="A30" s="43" t="str">
        <f t="shared" si="1"/>
        <v/>
      </c>
      <c r="B30" s="44">
        <v>43580</v>
      </c>
      <c r="C30" s="45" t="str">
        <f t="shared" si="3"/>
        <v>Thu</v>
      </c>
      <c r="D30" s="46">
        <v>0.72916666666666663</v>
      </c>
      <c r="E30" s="47">
        <f t="shared" si="4"/>
        <v>0.83333333333333326</v>
      </c>
      <c r="F30" s="95" t="s">
        <v>43</v>
      </c>
      <c r="G30" s="91" t="str">
        <f>VLOOKUP(F30,'2019 Mos Teams'!$F$3:$G$17,2,FALSE)</f>
        <v>Rays</v>
      </c>
      <c r="H30" s="97" t="s">
        <v>47</v>
      </c>
      <c r="I30" s="91" t="str">
        <f>VLOOKUP(H30,'2019 Mos Teams'!$F$3:$G$17,2,FALSE)</f>
        <v>Athletics</v>
      </c>
      <c r="J30" s="48" t="s">
        <v>8</v>
      </c>
      <c r="K30" s="45" t="str">
        <f t="shared" si="2"/>
        <v/>
      </c>
      <c r="L30" s="94"/>
      <c r="M30" s="94"/>
    </row>
    <row r="31" spans="1:13" s="43" customFormat="1" x14ac:dyDescent="0.25">
      <c r="A31" s="43" t="str">
        <f t="shared" si="1"/>
        <v/>
      </c>
      <c r="B31" s="44">
        <v>43580</v>
      </c>
      <c r="C31" s="45" t="str">
        <f t="shared" si="3"/>
        <v>Thu</v>
      </c>
      <c r="D31" s="46">
        <v>0.72916666666666663</v>
      </c>
      <c r="E31" s="47">
        <f t="shared" si="4"/>
        <v>0.83333333333333326</v>
      </c>
      <c r="F31" s="95" t="s">
        <v>46</v>
      </c>
      <c r="G31" s="91" t="str">
        <f>VLOOKUP(F31,'2019 Mos Teams'!$F$3:$G$17,2,FALSE)</f>
        <v>Brewers</v>
      </c>
      <c r="H31" s="97" t="s">
        <v>45</v>
      </c>
      <c r="I31" s="91" t="str">
        <f>VLOOKUP(H31,'2019 Mos Teams'!$F$3:$G$17,2,FALSE)</f>
        <v>Mets</v>
      </c>
      <c r="J31" s="48" t="s">
        <v>48</v>
      </c>
      <c r="K31" s="45" t="str">
        <f t="shared" si="2"/>
        <v/>
      </c>
      <c r="L31" s="94"/>
      <c r="M31" s="94"/>
    </row>
    <row r="32" spans="1:13" s="43" customFormat="1" x14ac:dyDescent="0.25">
      <c r="A32" s="43" t="str">
        <f t="shared" si="1"/>
        <v/>
      </c>
      <c r="B32" s="44">
        <v>43581</v>
      </c>
      <c r="C32" s="45" t="str">
        <f t="shared" si="3"/>
        <v>Fri</v>
      </c>
      <c r="D32" s="46">
        <v>0.70833333333333337</v>
      </c>
      <c r="E32" s="47">
        <v>0.79166666666666663</v>
      </c>
      <c r="F32" s="95" t="s">
        <v>37</v>
      </c>
      <c r="G32" s="91" t="str">
        <f>VLOOKUP(F32,'2019 Mos Teams'!$F$3:$G$17,2,FALSE)</f>
        <v>Giants</v>
      </c>
      <c r="H32" s="97" t="s">
        <v>34</v>
      </c>
      <c r="I32" s="91" t="str">
        <f>VLOOKUP(H32,'2019 Mos Teams'!$F$3:$G$17,2,FALSE)</f>
        <v>RedSox</v>
      </c>
      <c r="J32" s="48" t="s">
        <v>49</v>
      </c>
      <c r="K32" s="45" t="str">
        <f t="shared" si="2"/>
        <v/>
      </c>
      <c r="L32" s="94"/>
      <c r="M32" s="94"/>
    </row>
    <row r="33" spans="1:13" s="43" customFormat="1" x14ac:dyDescent="0.25">
      <c r="A33" s="43" t="str">
        <f t="shared" si="1"/>
        <v/>
      </c>
      <c r="B33" s="44">
        <v>43581</v>
      </c>
      <c r="C33" s="45" t="str">
        <f t="shared" si="3"/>
        <v>Fri</v>
      </c>
      <c r="D33" s="46">
        <v>0.70833333333333337</v>
      </c>
      <c r="E33" s="47">
        <v>0.79166666666666663</v>
      </c>
      <c r="F33" s="95" t="s">
        <v>35</v>
      </c>
      <c r="G33" s="91" t="str">
        <f>VLOOKUP(F33,'2019 Mos Teams'!$F$3:$G$17,2,FALSE)</f>
        <v>Royals</v>
      </c>
      <c r="H33" s="97" t="s">
        <v>38</v>
      </c>
      <c r="I33" s="91" t="str">
        <f>VLOOKUP(H33,'2019 Mos Teams'!$F$3:$G$17,2,FALSE)</f>
        <v>Astros</v>
      </c>
      <c r="J33" s="48" t="s">
        <v>48</v>
      </c>
      <c r="K33" s="45" t="str">
        <f t="shared" si="2"/>
        <v/>
      </c>
      <c r="L33" s="94"/>
      <c r="M33" s="94"/>
    </row>
    <row r="34" spans="1:13" s="43" customFormat="1" x14ac:dyDescent="0.25">
      <c r="A34" s="43" t="str">
        <f t="shared" si="1"/>
        <v/>
      </c>
      <c r="B34" s="44">
        <v>43581</v>
      </c>
      <c r="C34" s="45" t="str">
        <f t="shared" si="3"/>
        <v>Fri</v>
      </c>
      <c r="D34" s="46">
        <v>0.79166666666666663</v>
      </c>
      <c r="E34" s="47">
        <v>0.875</v>
      </c>
      <c r="F34" s="95" t="s">
        <v>36</v>
      </c>
      <c r="G34" s="91" t="str">
        <f>VLOOKUP(F34,'2019 Mos Teams'!$F$3:$G$17,2,FALSE)</f>
        <v>Angels</v>
      </c>
      <c r="H34" s="97" t="s">
        <v>55</v>
      </c>
      <c r="I34" s="91" t="str">
        <f>VLOOKUP(H34,'2019 Mos Teams'!$F$3:$G$17,2,FALSE)</f>
        <v>NorthShore</v>
      </c>
      <c r="J34" s="48" t="s">
        <v>49</v>
      </c>
      <c r="K34" s="45" t="str">
        <f t="shared" si="2"/>
        <v/>
      </c>
      <c r="L34" s="94"/>
      <c r="M34" s="94"/>
    </row>
    <row r="35" spans="1:13" s="43" customFormat="1" x14ac:dyDescent="0.25">
      <c r="A35" s="43" t="str">
        <f t="shared" si="1"/>
        <v/>
      </c>
      <c r="B35" s="44">
        <v>43582</v>
      </c>
      <c r="C35" s="45" t="str">
        <f t="shared" si="3"/>
        <v>Sat</v>
      </c>
      <c r="D35" s="46">
        <v>0.5</v>
      </c>
      <c r="E35" s="47">
        <f t="shared" si="4"/>
        <v>0.60416666666666663</v>
      </c>
      <c r="F35" s="95" t="s">
        <v>40</v>
      </c>
      <c r="G35" s="91" t="str">
        <f>VLOOKUP(F35,'2019 Mos Teams'!$F$3:$G$17,2,FALSE)</f>
        <v>Mariners</v>
      </c>
      <c r="H35" s="97" t="s">
        <v>42</v>
      </c>
      <c r="I35" s="91" t="str">
        <f>VLOOKUP(H35,'2019 Mos Teams'!$F$3:$G$17,2,FALSE)</f>
        <v>Pirates</v>
      </c>
      <c r="J35" s="48" t="s">
        <v>48</v>
      </c>
      <c r="K35" s="45" t="str">
        <f t="shared" si="2"/>
        <v/>
      </c>
      <c r="L35" s="94"/>
      <c r="M35" s="94"/>
    </row>
    <row r="36" spans="1:13" s="43" customFormat="1" x14ac:dyDescent="0.25">
      <c r="A36" s="43" t="str">
        <f t="shared" si="1"/>
        <v/>
      </c>
      <c r="B36" s="44">
        <v>43582</v>
      </c>
      <c r="C36" s="45" t="str">
        <f t="shared" si="3"/>
        <v>Sat</v>
      </c>
      <c r="D36" s="46">
        <v>0.60416666666666663</v>
      </c>
      <c r="E36" s="47">
        <f t="shared" si="4"/>
        <v>0.70833333333333326</v>
      </c>
      <c r="F36" s="95" t="s">
        <v>39</v>
      </c>
      <c r="G36" s="91" t="str">
        <f>VLOOKUP(F36,'2019 Mos Teams'!$F$3:$G$17,2,FALSE)</f>
        <v>BlueJays</v>
      </c>
      <c r="H36" s="97" t="s">
        <v>46</v>
      </c>
      <c r="I36" s="91" t="str">
        <f>VLOOKUP(H36,'2019 Mos Teams'!$F$3:$G$17,2,FALSE)</f>
        <v>Brewers</v>
      </c>
      <c r="J36" s="48" t="s">
        <v>48</v>
      </c>
      <c r="K36" s="45" t="str">
        <f t="shared" si="2"/>
        <v/>
      </c>
      <c r="L36" s="94"/>
      <c r="M36" s="94"/>
    </row>
    <row r="37" spans="1:13" s="43" customFormat="1" x14ac:dyDescent="0.25">
      <c r="B37" s="44">
        <v>43582</v>
      </c>
      <c r="C37" s="45" t="str">
        <f t="shared" ref="C37" si="5">IF(B37="","",TEXT(B37,"ddd"))</f>
        <v>Sat</v>
      </c>
      <c r="D37" s="46">
        <v>0.6875</v>
      </c>
      <c r="E37" s="47">
        <f t="shared" ref="E37" si="6">IF(D37="","",D37+$AD$2)</f>
        <v>0.79166666666666663</v>
      </c>
      <c r="F37" s="95" t="s">
        <v>44</v>
      </c>
      <c r="G37" s="91" t="str">
        <f>VLOOKUP(F37,'2019 Mos Teams'!$F$3:$G$17,2,FALSE)</f>
        <v>Yankees</v>
      </c>
      <c r="H37" s="97" t="s">
        <v>47</v>
      </c>
      <c r="I37" s="91" t="str">
        <f>VLOOKUP(H37,'2019 Mos Teams'!$F$3:$G$17,2,FALSE)</f>
        <v>Athletics</v>
      </c>
      <c r="J37" s="48" t="s">
        <v>48</v>
      </c>
      <c r="K37" s="45" t="str">
        <f t="shared" si="2"/>
        <v/>
      </c>
      <c r="L37" s="94"/>
      <c r="M37" s="94"/>
    </row>
    <row r="38" spans="1:13" s="43" customFormat="1" x14ac:dyDescent="0.25">
      <c r="A38" s="43" t="str">
        <f t="shared" si="1"/>
        <v/>
      </c>
      <c r="B38" s="44">
        <v>43582</v>
      </c>
      <c r="C38" s="45" t="str">
        <f t="shared" si="3"/>
        <v>Sat</v>
      </c>
      <c r="D38" s="46">
        <v>0.70833333333333337</v>
      </c>
      <c r="E38" s="47">
        <f t="shared" si="4"/>
        <v>0.8125</v>
      </c>
      <c r="F38" s="95" t="s">
        <v>41</v>
      </c>
      <c r="G38" s="91" t="str">
        <f>VLOOKUP(F38,'2019 Mos Teams'!$F$3:$G$17,2,FALSE)</f>
        <v>Nationals</v>
      </c>
      <c r="H38" s="97" t="s">
        <v>45</v>
      </c>
      <c r="I38" s="91" t="str">
        <f>VLOOKUP(H38,'2019 Mos Teams'!$F$3:$G$17,2,FALSE)</f>
        <v>Mets</v>
      </c>
      <c r="J38" s="48" t="s">
        <v>48</v>
      </c>
      <c r="K38" s="45" t="str">
        <f t="shared" si="2"/>
        <v/>
      </c>
      <c r="L38" s="94"/>
      <c r="M38" s="94"/>
    </row>
    <row r="39" spans="1:13" s="43" customFormat="1" x14ac:dyDescent="0.25">
      <c r="A39" s="43" t="str">
        <f t="shared" si="1"/>
        <v/>
      </c>
      <c r="B39" s="44">
        <v>43583</v>
      </c>
      <c r="C39" s="45" t="str">
        <f t="shared" si="3"/>
        <v>Sun</v>
      </c>
      <c r="D39" s="46">
        <v>0.41666666666666669</v>
      </c>
      <c r="E39" s="47">
        <f t="shared" si="4"/>
        <v>0.52083333333333337</v>
      </c>
      <c r="F39" s="95" t="s">
        <v>38</v>
      </c>
      <c r="G39" s="91" t="str">
        <f>VLOOKUP(F39,'2019 Mos Teams'!$F$3:$G$17,2,FALSE)</f>
        <v>Astros</v>
      </c>
      <c r="H39" s="97" t="s">
        <v>37</v>
      </c>
      <c r="I39" s="91" t="str">
        <f>VLOOKUP(H39,'2019 Mos Teams'!$F$3:$G$17,2,FALSE)</f>
        <v>Giants</v>
      </c>
      <c r="J39" s="48" t="s">
        <v>48</v>
      </c>
      <c r="K39" s="45" t="str">
        <f t="shared" si="2"/>
        <v/>
      </c>
      <c r="L39" s="94"/>
      <c r="M39" s="94"/>
    </row>
    <row r="40" spans="1:13" s="43" customFormat="1" x14ac:dyDescent="0.25">
      <c r="A40" s="43" t="str">
        <f t="shared" si="1"/>
        <v/>
      </c>
      <c r="B40" s="44">
        <v>43583</v>
      </c>
      <c r="C40" s="45" t="str">
        <f t="shared" si="3"/>
        <v>Sun</v>
      </c>
      <c r="D40" s="46">
        <v>0.54166666666666663</v>
      </c>
      <c r="E40" s="47">
        <f t="shared" si="4"/>
        <v>0.64583333333333326</v>
      </c>
      <c r="F40" s="95" t="s">
        <v>34</v>
      </c>
      <c r="G40" s="91" t="str">
        <f>VLOOKUP(F40,'2019 Mos Teams'!$F$3:$G$17,2,FALSE)</f>
        <v>RedSox</v>
      </c>
      <c r="H40" s="97" t="s">
        <v>36</v>
      </c>
      <c r="I40" s="91" t="str">
        <f>VLOOKUP(H40,'2019 Mos Teams'!$F$3:$G$17,2,FALSE)</f>
        <v>Angels</v>
      </c>
      <c r="J40" s="48" t="s">
        <v>48</v>
      </c>
      <c r="K40" s="45" t="str">
        <f t="shared" si="2"/>
        <v/>
      </c>
      <c r="L40" s="94"/>
      <c r="M40" s="94"/>
    </row>
    <row r="41" spans="1:13" s="43" customFormat="1" x14ac:dyDescent="0.25">
      <c r="A41" s="43" t="str">
        <f t="shared" si="1"/>
        <v/>
      </c>
      <c r="B41" s="44">
        <v>43583</v>
      </c>
      <c r="C41" s="45" t="str">
        <f t="shared" si="3"/>
        <v>Sun</v>
      </c>
      <c r="D41" s="46">
        <v>0.64583333333333337</v>
      </c>
      <c r="E41" s="47">
        <f t="shared" si="4"/>
        <v>0.75</v>
      </c>
      <c r="F41" s="95" t="s">
        <v>35</v>
      </c>
      <c r="G41" s="91" t="str">
        <f>VLOOKUP(F41,'2019 Mos Teams'!$F$3:$G$17,2,FALSE)</f>
        <v>Royals</v>
      </c>
      <c r="H41" s="97" t="s">
        <v>55</v>
      </c>
      <c r="I41" s="91" t="str">
        <f>VLOOKUP(H41,'2019 Mos Teams'!$F$3:$G$17,2,FALSE)</f>
        <v>NorthShore</v>
      </c>
      <c r="J41" s="48" t="s">
        <v>48</v>
      </c>
      <c r="K41" s="45" t="str">
        <f t="shared" si="2"/>
        <v/>
      </c>
      <c r="L41" s="94"/>
      <c r="M41" s="94"/>
    </row>
    <row r="42" spans="1:13" s="43" customFormat="1" x14ac:dyDescent="0.25">
      <c r="A42" s="43" t="str">
        <f t="shared" si="1"/>
        <v/>
      </c>
      <c r="B42" s="44">
        <v>43586</v>
      </c>
      <c r="C42" s="45" t="str">
        <f t="shared" si="3"/>
        <v>Wed</v>
      </c>
      <c r="D42" s="46">
        <v>0.72916666666666663</v>
      </c>
      <c r="E42" s="47">
        <f t="shared" si="4"/>
        <v>0.83333333333333326</v>
      </c>
      <c r="F42" s="95" t="s">
        <v>45</v>
      </c>
      <c r="G42" s="91" t="str">
        <f>VLOOKUP(F42,'2019 Mos Teams'!$F$3:$G$17,2,FALSE)</f>
        <v>Mets</v>
      </c>
      <c r="H42" s="97" t="s">
        <v>41</v>
      </c>
      <c r="I42" s="91" t="str">
        <f>VLOOKUP(H42,'2019 Mos Teams'!$F$3:$G$17,2,FALSE)</f>
        <v>Nationals</v>
      </c>
      <c r="J42" s="48" t="s">
        <v>8</v>
      </c>
      <c r="K42" s="45" t="str">
        <f t="shared" si="2"/>
        <v/>
      </c>
      <c r="L42" s="94"/>
      <c r="M42" s="94"/>
    </row>
    <row r="43" spans="1:13" s="43" customFormat="1" x14ac:dyDescent="0.25">
      <c r="A43" s="43" t="str">
        <f t="shared" si="1"/>
        <v/>
      </c>
      <c r="B43" s="44">
        <v>43587</v>
      </c>
      <c r="C43" s="45" t="str">
        <f t="shared" si="3"/>
        <v>Thu</v>
      </c>
      <c r="D43" s="46">
        <v>0.72916666666666663</v>
      </c>
      <c r="E43" s="47">
        <f t="shared" si="4"/>
        <v>0.83333333333333326</v>
      </c>
      <c r="F43" s="95" t="s">
        <v>42</v>
      </c>
      <c r="G43" s="91" t="str">
        <f>VLOOKUP(F43,'2019 Mos Teams'!$F$3:$G$17,2,FALSE)</f>
        <v>Pirates</v>
      </c>
      <c r="H43" s="97" t="s">
        <v>40</v>
      </c>
      <c r="I43" s="91" t="str">
        <f>VLOOKUP(H43,'2019 Mos Teams'!$F$3:$G$17,2,FALSE)</f>
        <v>Mariners</v>
      </c>
      <c r="J43" s="48" t="s">
        <v>6</v>
      </c>
      <c r="K43" s="45" t="str">
        <f t="shared" si="2"/>
        <v/>
      </c>
      <c r="L43" s="94"/>
      <c r="M43" s="94"/>
    </row>
    <row r="44" spans="1:13" s="43" customFormat="1" x14ac:dyDescent="0.25">
      <c r="A44" s="43" t="str">
        <f t="shared" si="1"/>
        <v/>
      </c>
      <c r="B44" s="44">
        <v>43587</v>
      </c>
      <c r="C44" s="45" t="str">
        <f t="shared" si="3"/>
        <v>Thu</v>
      </c>
      <c r="D44" s="46">
        <v>0.72916666666666663</v>
      </c>
      <c r="E44" s="47">
        <f t="shared" si="4"/>
        <v>0.83333333333333326</v>
      </c>
      <c r="F44" s="95" t="s">
        <v>47</v>
      </c>
      <c r="G44" s="91" t="str">
        <f>VLOOKUP(F44,'2019 Mos Teams'!$F$3:$G$17,2,FALSE)</f>
        <v>Athletics</v>
      </c>
      <c r="H44" s="97" t="s">
        <v>46</v>
      </c>
      <c r="I44" s="91" t="str">
        <f>VLOOKUP(H44,'2019 Mos Teams'!$F$3:$G$17,2,FALSE)</f>
        <v>Brewers</v>
      </c>
      <c r="J44" s="48" t="s">
        <v>8</v>
      </c>
      <c r="K44" s="45" t="str">
        <f t="shared" si="2"/>
        <v/>
      </c>
      <c r="L44" s="94"/>
      <c r="M44" s="94"/>
    </row>
    <row r="45" spans="1:13" s="43" customFormat="1" x14ac:dyDescent="0.25">
      <c r="A45" s="43" t="str">
        <f t="shared" si="1"/>
        <v/>
      </c>
      <c r="B45" s="44">
        <v>43587</v>
      </c>
      <c r="C45" s="45" t="str">
        <f t="shared" si="3"/>
        <v>Thu</v>
      </c>
      <c r="D45" s="46">
        <v>0.72916666666666663</v>
      </c>
      <c r="E45" s="47">
        <f t="shared" si="4"/>
        <v>0.83333333333333326</v>
      </c>
      <c r="F45" s="95" t="s">
        <v>39</v>
      </c>
      <c r="G45" s="91" t="str">
        <f>VLOOKUP(F45,'2019 Mos Teams'!$F$3:$G$17,2,FALSE)</f>
        <v>BlueJays</v>
      </c>
      <c r="H45" s="97" t="s">
        <v>43</v>
      </c>
      <c r="I45" s="91" t="str">
        <f>VLOOKUP(H45,'2019 Mos Teams'!$F$3:$G$17,2,FALSE)</f>
        <v>Rays</v>
      </c>
      <c r="J45" s="48" t="s">
        <v>48</v>
      </c>
      <c r="K45" s="45" t="str">
        <f t="shared" si="2"/>
        <v/>
      </c>
      <c r="L45" s="94"/>
      <c r="M45" s="94"/>
    </row>
    <row r="46" spans="1:13" s="43" customFormat="1" x14ac:dyDescent="0.25">
      <c r="A46" s="43" t="str">
        <f t="shared" si="1"/>
        <v/>
      </c>
      <c r="B46" s="44">
        <v>43588</v>
      </c>
      <c r="C46" s="45" t="str">
        <f t="shared" si="3"/>
        <v>Fri</v>
      </c>
      <c r="D46" s="46">
        <v>0.72916666666666663</v>
      </c>
      <c r="E46" s="47">
        <f t="shared" si="4"/>
        <v>0.83333333333333326</v>
      </c>
      <c r="F46" s="95" t="s">
        <v>37</v>
      </c>
      <c r="G46" s="91" t="str">
        <f>VLOOKUP(F46,'2019 Mos Teams'!$F$3:$G$17,2,FALSE)</f>
        <v>Giants</v>
      </c>
      <c r="H46" s="97" t="s">
        <v>35</v>
      </c>
      <c r="I46" s="91" t="str">
        <f>VLOOKUP(H46,'2019 Mos Teams'!$F$3:$G$17,2,FALSE)</f>
        <v>Royals</v>
      </c>
      <c r="J46" s="48" t="s">
        <v>48</v>
      </c>
      <c r="K46" s="45" t="str">
        <f t="shared" si="2"/>
        <v/>
      </c>
      <c r="L46" s="94"/>
      <c r="M46" s="94"/>
    </row>
    <row r="47" spans="1:13" s="43" customFormat="1" x14ac:dyDescent="0.25">
      <c r="A47" s="43" t="str">
        <f t="shared" si="1"/>
        <v/>
      </c>
      <c r="B47" s="44">
        <v>43588</v>
      </c>
      <c r="C47" s="45" t="str">
        <f t="shared" si="3"/>
        <v>Fri</v>
      </c>
      <c r="D47" s="46">
        <v>0.70833333333333337</v>
      </c>
      <c r="E47" s="47">
        <v>0.79166666666666663</v>
      </c>
      <c r="F47" s="95" t="s">
        <v>38</v>
      </c>
      <c r="G47" s="91" t="str">
        <f>VLOOKUP(F47,'2019 Mos Teams'!$F$3:$G$17,2,FALSE)</f>
        <v>Astros</v>
      </c>
      <c r="H47" s="97" t="s">
        <v>36</v>
      </c>
      <c r="I47" s="91" t="str">
        <f>VLOOKUP(H47,'2019 Mos Teams'!$F$3:$G$17,2,FALSE)</f>
        <v>Angels</v>
      </c>
      <c r="J47" s="48" t="s">
        <v>49</v>
      </c>
      <c r="K47" s="45" t="str">
        <f t="shared" si="2"/>
        <v/>
      </c>
      <c r="L47" s="94"/>
      <c r="M47" s="94"/>
    </row>
    <row r="48" spans="1:13" s="43" customFormat="1" x14ac:dyDescent="0.25">
      <c r="A48" s="43" t="str">
        <f t="shared" si="1"/>
        <v/>
      </c>
      <c r="B48" s="44">
        <v>43588</v>
      </c>
      <c r="C48" s="45" t="str">
        <f t="shared" si="3"/>
        <v>Fri</v>
      </c>
      <c r="D48" s="46">
        <v>0.79166666666666663</v>
      </c>
      <c r="E48" s="47">
        <v>0.875</v>
      </c>
      <c r="F48" s="95" t="s">
        <v>34</v>
      </c>
      <c r="G48" s="91" t="str">
        <f>VLOOKUP(F48,'2019 Mos Teams'!$F$3:$G$17,2,FALSE)</f>
        <v>RedSox</v>
      </c>
      <c r="H48" s="97" t="s">
        <v>55</v>
      </c>
      <c r="I48" s="91" t="str">
        <f>VLOOKUP(H48,'2019 Mos Teams'!$F$3:$G$17,2,FALSE)</f>
        <v>NorthShore</v>
      </c>
      <c r="J48" s="48" t="s">
        <v>49</v>
      </c>
      <c r="K48" s="45" t="str">
        <f t="shared" si="2"/>
        <v/>
      </c>
      <c r="L48" s="94"/>
      <c r="M48" s="94"/>
    </row>
    <row r="49" spans="1:13" s="43" customFormat="1" x14ac:dyDescent="0.25">
      <c r="A49" s="43" t="str">
        <f t="shared" si="1"/>
        <v/>
      </c>
      <c r="B49" s="44">
        <v>43589</v>
      </c>
      <c r="C49" s="45" t="str">
        <f t="shared" si="3"/>
        <v>Sat</v>
      </c>
      <c r="D49" s="46">
        <v>0.39583333333333331</v>
      </c>
      <c r="E49" s="47">
        <f t="shared" si="4"/>
        <v>0.5</v>
      </c>
      <c r="F49" s="95" t="s">
        <v>43</v>
      </c>
      <c r="G49" s="91" t="str">
        <f>VLOOKUP(F49,'2019 Mos Teams'!$F$3:$G$17,2,FALSE)</f>
        <v>Rays</v>
      </c>
      <c r="H49" s="97" t="s">
        <v>41</v>
      </c>
      <c r="I49" s="91" t="str">
        <f>VLOOKUP(H49,'2019 Mos Teams'!$F$3:$G$17,2,FALSE)</f>
        <v>Nationals</v>
      </c>
      <c r="J49" s="48" t="s">
        <v>48</v>
      </c>
      <c r="K49" s="45" t="str">
        <f t="shared" si="2"/>
        <v/>
      </c>
      <c r="L49" s="94"/>
      <c r="M49" s="94"/>
    </row>
    <row r="50" spans="1:13" s="43" customFormat="1" x14ac:dyDescent="0.25">
      <c r="A50" s="43" t="str">
        <f t="shared" si="1"/>
        <v/>
      </c>
      <c r="B50" s="44">
        <v>43589</v>
      </c>
      <c r="C50" s="45" t="str">
        <f t="shared" si="3"/>
        <v>Sat</v>
      </c>
      <c r="D50" s="46">
        <v>0.52083333333333337</v>
      </c>
      <c r="E50" s="47">
        <f t="shared" si="4"/>
        <v>0.625</v>
      </c>
      <c r="F50" s="95" t="s">
        <v>45</v>
      </c>
      <c r="G50" s="91" t="str">
        <f>VLOOKUP(F50,'2019 Mos Teams'!$F$3:$G$17,2,FALSE)</f>
        <v>Mets</v>
      </c>
      <c r="H50" s="97" t="s">
        <v>44</v>
      </c>
      <c r="I50" s="91" t="str">
        <f>VLOOKUP(H50,'2019 Mos Teams'!$F$3:$G$17,2,FALSE)</f>
        <v>Yankees</v>
      </c>
      <c r="J50" s="48" t="s">
        <v>48</v>
      </c>
      <c r="K50" s="45" t="str">
        <f t="shared" si="2"/>
        <v/>
      </c>
      <c r="L50" s="94"/>
      <c r="M50" s="94"/>
    </row>
    <row r="51" spans="1:13" s="43" customFormat="1" x14ac:dyDescent="0.25">
      <c r="A51" s="43" t="str">
        <f t="shared" si="1"/>
        <v/>
      </c>
      <c r="B51" s="44">
        <v>43589</v>
      </c>
      <c r="C51" s="45" t="str">
        <f t="shared" si="3"/>
        <v>Sat</v>
      </c>
      <c r="D51" s="46">
        <v>0.6875</v>
      </c>
      <c r="E51" s="47">
        <f t="shared" si="4"/>
        <v>0.79166666666666663</v>
      </c>
      <c r="F51" s="95" t="s">
        <v>42</v>
      </c>
      <c r="G51" s="91" t="str">
        <f>VLOOKUP(F51,'2019 Mos Teams'!$F$3:$G$17,2,FALSE)</f>
        <v>Pirates</v>
      </c>
      <c r="H51" s="97" t="s">
        <v>46</v>
      </c>
      <c r="I51" s="91" t="str">
        <f>VLOOKUP(H51,'2019 Mos Teams'!$F$3:$G$17,2,FALSE)</f>
        <v>Brewers</v>
      </c>
      <c r="J51" s="48" t="s">
        <v>8</v>
      </c>
      <c r="K51" s="45" t="str">
        <f t="shared" si="2"/>
        <v/>
      </c>
      <c r="L51" s="94"/>
      <c r="M51" s="94"/>
    </row>
    <row r="52" spans="1:13" s="43" customFormat="1" x14ac:dyDescent="0.25">
      <c r="A52" s="43" t="str">
        <f t="shared" si="1"/>
        <v/>
      </c>
      <c r="B52" s="44">
        <v>43589</v>
      </c>
      <c r="C52" s="45" t="str">
        <f t="shared" si="3"/>
        <v>Sat</v>
      </c>
      <c r="D52" s="46">
        <v>0.70833333333333337</v>
      </c>
      <c r="E52" s="47">
        <f t="shared" si="4"/>
        <v>0.8125</v>
      </c>
      <c r="F52" s="95" t="s">
        <v>39</v>
      </c>
      <c r="G52" s="91" t="str">
        <f>VLOOKUP(F52,'2019 Mos Teams'!$F$3:$G$17,2,FALSE)</f>
        <v>BlueJays</v>
      </c>
      <c r="H52" s="97" t="s">
        <v>40</v>
      </c>
      <c r="I52" s="91" t="str">
        <f>VLOOKUP(H52,'2019 Mos Teams'!$F$3:$G$17,2,FALSE)</f>
        <v>Mariners</v>
      </c>
      <c r="J52" s="48" t="s">
        <v>48</v>
      </c>
      <c r="K52" s="45" t="str">
        <f t="shared" si="2"/>
        <v/>
      </c>
      <c r="L52" s="94"/>
      <c r="M52" s="94"/>
    </row>
    <row r="53" spans="1:13" s="43" customFormat="1" x14ac:dyDescent="0.25">
      <c r="A53" s="43" t="str">
        <f t="shared" si="1"/>
        <v/>
      </c>
      <c r="B53" s="44">
        <v>43590</v>
      </c>
      <c r="C53" s="45" t="str">
        <f t="shared" si="3"/>
        <v>Sun</v>
      </c>
      <c r="D53" s="46">
        <v>0.41666666666666669</v>
      </c>
      <c r="E53" s="47">
        <f t="shared" si="4"/>
        <v>0.52083333333333337</v>
      </c>
      <c r="F53" s="95" t="s">
        <v>35</v>
      </c>
      <c r="G53" s="91" t="str">
        <f>VLOOKUP(F53,'2019 Mos Teams'!$F$3:$G$17,2,FALSE)</f>
        <v>Royals</v>
      </c>
      <c r="H53" s="97" t="s">
        <v>34</v>
      </c>
      <c r="I53" s="91" t="str">
        <f>VLOOKUP(H53,'2019 Mos Teams'!$F$3:$G$17,2,FALSE)</f>
        <v>RedSox</v>
      </c>
      <c r="J53" s="48" t="s">
        <v>48</v>
      </c>
      <c r="K53" s="45" t="str">
        <f t="shared" si="2"/>
        <v/>
      </c>
      <c r="L53" s="94"/>
      <c r="M53" s="94"/>
    </row>
    <row r="54" spans="1:13" s="43" customFormat="1" x14ac:dyDescent="0.25">
      <c r="A54" s="43" t="str">
        <f t="shared" si="1"/>
        <v/>
      </c>
      <c r="B54" s="44">
        <v>43590</v>
      </c>
      <c r="C54" s="45" t="str">
        <f t="shared" si="3"/>
        <v>Sun</v>
      </c>
      <c r="D54" s="46">
        <v>0.54166666666666663</v>
      </c>
      <c r="E54" s="47">
        <f t="shared" si="4"/>
        <v>0.64583333333333326</v>
      </c>
      <c r="F54" s="95" t="s">
        <v>37</v>
      </c>
      <c r="G54" s="91" t="str">
        <f>VLOOKUP(F54,'2019 Mos Teams'!$F$3:$G$17,2,FALSE)</f>
        <v>Giants</v>
      </c>
      <c r="H54" s="97" t="s">
        <v>36</v>
      </c>
      <c r="I54" s="91" t="str">
        <f>VLOOKUP(H54,'2019 Mos Teams'!$F$3:$G$17,2,FALSE)</f>
        <v>Angels</v>
      </c>
      <c r="J54" s="48" t="s">
        <v>48</v>
      </c>
      <c r="K54" s="45" t="str">
        <f t="shared" si="2"/>
        <v/>
      </c>
      <c r="L54" s="94"/>
      <c r="M54" s="94"/>
    </row>
    <row r="55" spans="1:13" s="43" customFormat="1" x14ac:dyDescent="0.25">
      <c r="A55" s="43" t="str">
        <f t="shared" si="1"/>
        <v/>
      </c>
      <c r="B55" s="44">
        <v>43590</v>
      </c>
      <c r="C55" s="45" t="str">
        <f t="shared" si="3"/>
        <v>Sun</v>
      </c>
      <c r="D55" s="46">
        <v>0.64583333333333337</v>
      </c>
      <c r="E55" s="47">
        <f t="shared" si="4"/>
        <v>0.75</v>
      </c>
      <c r="F55" s="95" t="s">
        <v>38</v>
      </c>
      <c r="G55" s="91" t="str">
        <f>VLOOKUP(F55,'2019 Mos Teams'!$F$3:$G$17,2,FALSE)</f>
        <v>Astros</v>
      </c>
      <c r="H55" s="97" t="s">
        <v>55</v>
      </c>
      <c r="I55" s="91" t="str">
        <f>VLOOKUP(H55,'2019 Mos Teams'!$F$3:$G$17,2,FALSE)</f>
        <v>NorthShore</v>
      </c>
      <c r="J55" s="48" t="s">
        <v>48</v>
      </c>
      <c r="K55" s="45" t="str">
        <f t="shared" si="2"/>
        <v/>
      </c>
      <c r="L55" s="94"/>
      <c r="M55" s="94"/>
    </row>
    <row r="56" spans="1:13" s="43" customFormat="1" x14ac:dyDescent="0.25">
      <c r="A56" s="43" t="str">
        <f t="shared" si="1"/>
        <v/>
      </c>
      <c r="B56" s="44">
        <v>43593</v>
      </c>
      <c r="C56" s="45" t="str">
        <f t="shared" si="3"/>
        <v>Wed</v>
      </c>
      <c r="D56" s="46">
        <v>0.72916666666666663</v>
      </c>
      <c r="E56" s="47">
        <f t="shared" si="4"/>
        <v>0.83333333333333326</v>
      </c>
      <c r="F56" s="95" t="s">
        <v>41</v>
      </c>
      <c r="G56" s="91" t="str">
        <f>VLOOKUP(F56,'2019 Mos Teams'!$F$3:$G$17,2,FALSE)</f>
        <v>Nationals</v>
      </c>
      <c r="H56" s="97" t="s">
        <v>40</v>
      </c>
      <c r="I56" s="91" t="str">
        <f>VLOOKUP(H56,'2019 Mos Teams'!$F$3:$G$17,2,FALSE)</f>
        <v>Mariners</v>
      </c>
      <c r="J56" s="48" t="s">
        <v>8</v>
      </c>
      <c r="K56" s="45" t="str">
        <f t="shared" si="2"/>
        <v/>
      </c>
      <c r="L56" s="94"/>
      <c r="M56" s="94"/>
    </row>
    <row r="57" spans="1:13" s="43" customFormat="1" x14ac:dyDescent="0.25">
      <c r="A57" s="43" t="str">
        <f t="shared" si="1"/>
        <v/>
      </c>
      <c r="B57" s="44">
        <v>43594</v>
      </c>
      <c r="C57" s="45" t="str">
        <f t="shared" si="3"/>
        <v>Thu</v>
      </c>
      <c r="D57" s="46">
        <v>0.72916666666666663</v>
      </c>
      <c r="E57" s="47">
        <f t="shared" si="4"/>
        <v>0.83333333333333326</v>
      </c>
      <c r="F57" s="95" t="s">
        <v>42</v>
      </c>
      <c r="G57" s="91" t="str">
        <f>VLOOKUP(F57,'2019 Mos Teams'!$F$3:$G$17,2,FALSE)</f>
        <v>Pirates</v>
      </c>
      <c r="H57" s="97" t="s">
        <v>43</v>
      </c>
      <c r="I57" s="91" t="str">
        <f>VLOOKUP(H57,'2019 Mos Teams'!$F$3:$G$17,2,FALSE)</f>
        <v>Rays</v>
      </c>
      <c r="J57" s="48" t="s">
        <v>6</v>
      </c>
      <c r="K57" s="45" t="str">
        <f t="shared" si="2"/>
        <v/>
      </c>
      <c r="L57" s="94"/>
      <c r="M57" s="94"/>
    </row>
    <row r="58" spans="1:13" s="43" customFormat="1" x14ac:dyDescent="0.25">
      <c r="A58" s="43" t="str">
        <f t="shared" si="1"/>
        <v/>
      </c>
      <c r="B58" s="44">
        <v>43594</v>
      </c>
      <c r="C58" s="45" t="str">
        <f t="shared" si="3"/>
        <v>Thu</v>
      </c>
      <c r="D58" s="46">
        <v>0.72916666666666663</v>
      </c>
      <c r="E58" s="47">
        <f t="shared" si="4"/>
        <v>0.83333333333333326</v>
      </c>
      <c r="F58" s="95" t="s">
        <v>44</v>
      </c>
      <c r="G58" s="91" t="str">
        <f>VLOOKUP(F58,'2019 Mos Teams'!$F$3:$G$17,2,FALSE)</f>
        <v>Yankees</v>
      </c>
      <c r="H58" s="97" t="s">
        <v>39</v>
      </c>
      <c r="I58" s="91" t="str">
        <f>VLOOKUP(H58,'2019 Mos Teams'!$F$3:$G$17,2,FALSE)</f>
        <v>BlueJays</v>
      </c>
      <c r="J58" s="48" t="s">
        <v>8</v>
      </c>
      <c r="K58" s="45" t="str">
        <f t="shared" si="2"/>
        <v/>
      </c>
      <c r="L58" s="94"/>
      <c r="M58" s="94"/>
    </row>
    <row r="59" spans="1:13" s="43" customFormat="1" x14ac:dyDescent="0.25">
      <c r="A59" s="43" t="str">
        <f t="shared" si="1"/>
        <v/>
      </c>
      <c r="B59" s="44">
        <v>43594</v>
      </c>
      <c r="C59" s="45" t="str">
        <f t="shared" si="3"/>
        <v>Thu</v>
      </c>
      <c r="D59" s="46">
        <v>0.72916666666666663</v>
      </c>
      <c r="E59" s="47">
        <f t="shared" si="4"/>
        <v>0.83333333333333326</v>
      </c>
      <c r="F59" s="95" t="s">
        <v>47</v>
      </c>
      <c r="G59" s="91" t="str">
        <f>VLOOKUP(F59,'2019 Mos Teams'!$F$3:$G$17,2,FALSE)</f>
        <v>Athletics</v>
      </c>
      <c r="H59" s="97" t="s">
        <v>46</v>
      </c>
      <c r="I59" s="91" t="str">
        <f>VLOOKUP(H59,'2019 Mos Teams'!$F$3:$G$17,2,FALSE)</f>
        <v>Brewers</v>
      </c>
      <c r="J59" s="48" t="s">
        <v>48</v>
      </c>
      <c r="K59" s="45" t="str">
        <f t="shared" si="2"/>
        <v/>
      </c>
      <c r="L59" s="94"/>
      <c r="M59" s="94"/>
    </row>
    <row r="60" spans="1:13" s="43" customFormat="1" x14ac:dyDescent="0.25">
      <c r="A60" s="43" t="str">
        <f t="shared" si="1"/>
        <v/>
      </c>
      <c r="B60" s="44">
        <v>43595</v>
      </c>
      <c r="C60" s="45" t="str">
        <f t="shared" si="3"/>
        <v>Fri</v>
      </c>
      <c r="D60" s="46">
        <v>0.72916666666666663</v>
      </c>
      <c r="E60" s="47">
        <f t="shared" si="4"/>
        <v>0.83333333333333326</v>
      </c>
      <c r="F60" s="95" t="s">
        <v>34</v>
      </c>
      <c r="G60" s="91" t="str">
        <f>VLOOKUP(F60,'2019 Mos Teams'!$F$3:$G$17,2,FALSE)</f>
        <v>RedSox</v>
      </c>
      <c r="H60" s="97" t="s">
        <v>38</v>
      </c>
      <c r="I60" s="91" t="str">
        <f>VLOOKUP(H60,'2019 Mos Teams'!$F$3:$G$17,2,FALSE)</f>
        <v>Astros</v>
      </c>
      <c r="J60" s="48" t="s">
        <v>48</v>
      </c>
      <c r="K60" s="45" t="str">
        <f t="shared" si="2"/>
        <v/>
      </c>
      <c r="L60" s="94"/>
      <c r="M60" s="94"/>
    </row>
    <row r="61" spans="1:13" s="43" customFormat="1" x14ac:dyDescent="0.25">
      <c r="A61" s="43" t="str">
        <f t="shared" si="1"/>
        <v/>
      </c>
      <c r="B61" s="44">
        <v>43595</v>
      </c>
      <c r="C61" s="45" t="str">
        <f t="shared" si="3"/>
        <v>Fri</v>
      </c>
      <c r="D61" s="46">
        <v>0.70833333333333337</v>
      </c>
      <c r="E61" s="47">
        <v>0.79166666666666663</v>
      </c>
      <c r="F61" s="95" t="s">
        <v>36</v>
      </c>
      <c r="G61" s="91" t="str">
        <f>VLOOKUP(F61,'2019 Mos Teams'!$F$3:$G$17,2,FALSE)</f>
        <v>Angels</v>
      </c>
      <c r="H61" s="97" t="s">
        <v>35</v>
      </c>
      <c r="I61" s="91" t="str">
        <f>VLOOKUP(H61,'2019 Mos Teams'!$F$3:$G$17,2,FALSE)</f>
        <v>Royals</v>
      </c>
      <c r="J61" s="48" t="s">
        <v>49</v>
      </c>
      <c r="K61" s="45" t="str">
        <f t="shared" si="2"/>
        <v/>
      </c>
      <c r="L61" s="94"/>
      <c r="M61" s="94"/>
    </row>
    <row r="62" spans="1:13" s="43" customFormat="1" x14ac:dyDescent="0.25">
      <c r="A62" s="43" t="str">
        <f t="shared" si="1"/>
        <v/>
      </c>
      <c r="B62" s="44">
        <v>43595</v>
      </c>
      <c r="C62" s="45" t="str">
        <f t="shared" si="3"/>
        <v>Fri</v>
      </c>
      <c r="D62" s="46">
        <v>0.79166666666666663</v>
      </c>
      <c r="E62" s="47">
        <v>0.875</v>
      </c>
      <c r="F62" s="95" t="s">
        <v>37</v>
      </c>
      <c r="G62" s="91" t="str">
        <f>VLOOKUP(F62,'2019 Mos Teams'!$F$3:$G$17,2,FALSE)</f>
        <v>Giants</v>
      </c>
      <c r="H62" s="97" t="s">
        <v>55</v>
      </c>
      <c r="I62" s="91" t="str">
        <f>VLOOKUP(H62,'2019 Mos Teams'!$F$3:$G$17,2,FALSE)</f>
        <v>NorthShore</v>
      </c>
      <c r="J62" s="48" t="s">
        <v>49</v>
      </c>
      <c r="K62" s="45" t="str">
        <f t="shared" si="2"/>
        <v/>
      </c>
      <c r="L62" s="94"/>
      <c r="M62" s="94"/>
    </row>
    <row r="63" spans="1:13" s="43" customFormat="1" x14ac:dyDescent="0.25">
      <c r="A63" s="43" t="str">
        <f t="shared" si="1"/>
        <v/>
      </c>
      <c r="B63" s="44">
        <v>43596</v>
      </c>
      <c r="C63" s="45" t="str">
        <f t="shared" si="3"/>
        <v>Sat</v>
      </c>
      <c r="D63" s="46">
        <v>0.39583333333333331</v>
      </c>
      <c r="E63" s="47">
        <f t="shared" si="4"/>
        <v>0.5</v>
      </c>
      <c r="F63" s="95" t="s">
        <v>44</v>
      </c>
      <c r="G63" s="91" t="str">
        <f>VLOOKUP(F63,'2019 Mos Teams'!$F$3:$G$17,2,FALSE)</f>
        <v>Yankees</v>
      </c>
      <c r="H63" s="97" t="s">
        <v>46</v>
      </c>
      <c r="I63" s="91" t="str">
        <f>VLOOKUP(H63,'2019 Mos Teams'!$F$3:$G$17,2,FALSE)</f>
        <v>Brewers</v>
      </c>
      <c r="J63" s="48" t="s">
        <v>48</v>
      </c>
      <c r="K63" s="45" t="str">
        <f t="shared" si="2"/>
        <v/>
      </c>
      <c r="L63" s="94"/>
      <c r="M63" s="94"/>
    </row>
    <row r="64" spans="1:13" s="43" customFormat="1" x14ac:dyDescent="0.25">
      <c r="A64" s="43" t="str">
        <f t="shared" si="1"/>
        <v/>
      </c>
      <c r="B64" s="44">
        <v>43596</v>
      </c>
      <c r="C64" s="45" t="str">
        <f t="shared" si="3"/>
        <v>Sat</v>
      </c>
      <c r="D64" s="46">
        <v>0.52083333333333337</v>
      </c>
      <c r="E64" s="47">
        <f t="shared" si="4"/>
        <v>0.625</v>
      </c>
      <c r="F64" s="95" t="s">
        <v>43</v>
      </c>
      <c r="G64" s="91" t="str">
        <f>VLOOKUP(F64,'2019 Mos Teams'!$F$3:$G$17,2,FALSE)</f>
        <v>Rays</v>
      </c>
      <c r="H64" s="97" t="s">
        <v>45</v>
      </c>
      <c r="I64" s="91" t="str">
        <f>VLOOKUP(H64,'2019 Mos Teams'!$F$3:$G$17,2,FALSE)</f>
        <v>Mets</v>
      </c>
      <c r="J64" s="48" t="s">
        <v>48</v>
      </c>
      <c r="K64" s="45" t="str">
        <f t="shared" si="2"/>
        <v/>
      </c>
      <c r="L64" s="94"/>
      <c r="M64" s="94"/>
    </row>
    <row r="65" spans="1:13" s="43" customFormat="1" x14ac:dyDescent="0.25">
      <c r="A65" s="43" t="str">
        <f t="shared" si="1"/>
        <v/>
      </c>
      <c r="B65" s="44">
        <v>43596</v>
      </c>
      <c r="C65" s="45" t="str">
        <f t="shared" si="3"/>
        <v>Sat</v>
      </c>
      <c r="D65" s="46">
        <v>0.6875</v>
      </c>
      <c r="E65" s="47">
        <f t="shared" si="4"/>
        <v>0.79166666666666663</v>
      </c>
      <c r="F65" s="95" t="s">
        <v>47</v>
      </c>
      <c r="G65" s="91" t="str">
        <f>VLOOKUP(F65,'2019 Mos Teams'!$F$3:$G$17,2,FALSE)</f>
        <v>Athletics</v>
      </c>
      <c r="H65" s="97" t="s">
        <v>41</v>
      </c>
      <c r="I65" s="91" t="str">
        <f>VLOOKUP(H65,'2019 Mos Teams'!$F$3:$G$17,2,FALSE)</f>
        <v>Nationals</v>
      </c>
      <c r="J65" s="48" t="s">
        <v>8</v>
      </c>
      <c r="K65" s="45" t="str">
        <f t="shared" si="2"/>
        <v/>
      </c>
      <c r="L65" s="94"/>
      <c r="M65" s="94"/>
    </row>
    <row r="66" spans="1:13" s="43" customFormat="1" x14ac:dyDescent="0.25">
      <c r="A66" s="43" t="str">
        <f t="shared" si="1"/>
        <v/>
      </c>
      <c r="B66" s="44">
        <v>43596</v>
      </c>
      <c r="C66" s="45" t="str">
        <f t="shared" si="3"/>
        <v>Sat</v>
      </c>
      <c r="D66" s="46">
        <v>0.70833333333333337</v>
      </c>
      <c r="E66" s="47">
        <f t="shared" si="4"/>
        <v>0.8125</v>
      </c>
      <c r="F66" s="95" t="s">
        <v>42</v>
      </c>
      <c r="G66" s="91" t="str">
        <f>VLOOKUP(F66,'2019 Mos Teams'!$F$3:$G$17,2,FALSE)</f>
        <v>Pirates</v>
      </c>
      <c r="H66" s="97" t="s">
        <v>39</v>
      </c>
      <c r="I66" s="91" t="str">
        <f>VLOOKUP(H66,'2019 Mos Teams'!$F$3:$G$17,2,FALSE)</f>
        <v>BlueJays</v>
      </c>
      <c r="J66" s="48" t="s">
        <v>48</v>
      </c>
      <c r="K66" s="45" t="str">
        <f t="shared" si="2"/>
        <v/>
      </c>
      <c r="L66" s="94"/>
      <c r="M66" s="94"/>
    </row>
    <row r="67" spans="1:13" s="43" customFormat="1" x14ac:dyDescent="0.25">
      <c r="A67" s="43" t="str">
        <f t="shared" si="1"/>
        <v/>
      </c>
      <c r="B67" s="44">
        <v>43597</v>
      </c>
      <c r="C67" s="45" t="str">
        <f t="shared" si="3"/>
        <v>Sun</v>
      </c>
      <c r="D67" s="46">
        <v>0.41666666666666669</v>
      </c>
      <c r="E67" s="47">
        <f t="shared" si="4"/>
        <v>0.52083333333333337</v>
      </c>
      <c r="F67" s="95" t="s">
        <v>35</v>
      </c>
      <c r="G67" s="91" t="str">
        <f>VLOOKUP(F67,'2019 Mos Teams'!$F$3:$G$17,2,FALSE)</f>
        <v>Royals</v>
      </c>
      <c r="H67" s="97" t="s">
        <v>37</v>
      </c>
      <c r="I67" s="91" t="str">
        <f>VLOOKUP(H67,'2019 Mos Teams'!$F$3:$G$17,2,FALSE)</f>
        <v>Giants</v>
      </c>
      <c r="J67" s="48" t="s">
        <v>48</v>
      </c>
      <c r="K67" s="45" t="str">
        <f t="shared" si="2"/>
        <v/>
      </c>
      <c r="L67" s="94"/>
      <c r="M67" s="94"/>
    </row>
    <row r="68" spans="1:13" s="43" customFormat="1" x14ac:dyDescent="0.25">
      <c r="A68" s="43" t="str">
        <f t="shared" si="1"/>
        <v/>
      </c>
      <c r="B68" s="44">
        <v>43597</v>
      </c>
      <c r="C68" s="45" t="str">
        <f t="shared" si="3"/>
        <v>Sun</v>
      </c>
      <c r="D68" s="46">
        <v>0.54166666666666663</v>
      </c>
      <c r="E68" s="47">
        <f t="shared" si="4"/>
        <v>0.64583333333333326</v>
      </c>
      <c r="F68" s="95" t="s">
        <v>36</v>
      </c>
      <c r="G68" s="91" t="str">
        <f>VLOOKUP(F68,'2019 Mos Teams'!$F$3:$G$17,2,FALSE)</f>
        <v>Angels</v>
      </c>
      <c r="H68" s="97" t="s">
        <v>38</v>
      </c>
      <c r="I68" s="91" t="str">
        <f>VLOOKUP(H68,'2019 Mos Teams'!$F$3:$G$17,2,FALSE)</f>
        <v>Astros</v>
      </c>
      <c r="J68" s="48" t="s">
        <v>48</v>
      </c>
      <c r="K68" s="45" t="str">
        <f t="shared" si="2"/>
        <v/>
      </c>
      <c r="L68" s="94"/>
      <c r="M68" s="94"/>
    </row>
    <row r="69" spans="1:13" s="43" customFormat="1" x14ac:dyDescent="0.25">
      <c r="A69" s="43" t="str">
        <f t="shared" si="1"/>
        <v/>
      </c>
      <c r="B69" s="44">
        <v>43597</v>
      </c>
      <c r="C69" s="45" t="str">
        <f t="shared" si="3"/>
        <v>Sun</v>
      </c>
      <c r="D69" s="46">
        <v>0.64583333333333337</v>
      </c>
      <c r="E69" s="47">
        <f t="shared" si="4"/>
        <v>0.75</v>
      </c>
      <c r="F69" s="95" t="s">
        <v>34</v>
      </c>
      <c r="G69" s="91" t="str">
        <f>VLOOKUP(F69,'2019 Mos Teams'!$F$3:$G$17,2,FALSE)</f>
        <v>RedSox</v>
      </c>
      <c r="H69" s="97" t="s">
        <v>55</v>
      </c>
      <c r="I69" s="91" t="str">
        <f>VLOOKUP(H69,'2019 Mos Teams'!$F$3:$G$17,2,FALSE)</f>
        <v>NorthShore</v>
      </c>
      <c r="J69" s="48" t="s">
        <v>48</v>
      </c>
      <c r="K69" s="45" t="str">
        <f t="shared" si="2"/>
        <v/>
      </c>
      <c r="L69" s="94"/>
      <c r="M69" s="94"/>
    </row>
    <row r="70" spans="1:13" s="43" customFormat="1" x14ac:dyDescent="0.25">
      <c r="A70" s="43" t="str">
        <f t="shared" si="1"/>
        <v/>
      </c>
      <c r="B70" s="44">
        <v>43600</v>
      </c>
      <c r="C70" s="45" t="str">
        <f t="shared" si="3"/>
        <v>Wed</v>
      </c>
      <c r="D70" s="46">
        <v>0.72916666666666663</v>
      </c>
      <c r="E70" s="47">
        <f t="shared" si="4"/>
        <v>0.83333333333333326</v>
      </c>
      <c r="F70" s="95" t="s">
        <v>41</v>
      </c>
      <c r="G70" s="91" t="str">
        <f>VLOOKUP(F70,'2019 Mos Teams'!$F$3:$G$17,2,FALSE)</f>
        <v>Nationals</v>
      </c>
      <c r="H70" s="97" t="s">
        <v>44</v>
      </c>
      <c r="I70" s="91" t="str">
        <f>VLOOKUP(H70,'2019 Mos Teams'!$F$3:$G$17,2,FALSE)</f>
        <v>Yankees</v>
      </c>
      <c r="J70" s="48" t="s">
        <v>8</v>
      </c>
      <c r="K70" s="45" t="str">
        <f t="shared" ref="K70:K109" si="7">IF(OR($I$2=G70,$I$2=I70),$I$2,"")</f>
        <v/>
      </c>
      <c r="L70" s="94"/>
      <c r="M70" s="94"/>
    </row>
    <row r="71" spans="1:13" s="43" customFormat="1" x14ac:dyDescent="0.25">
      <c r="A71" s="43" t="str">
        <f t="shared" ref="A71:A109" si="8">IF(AND(F71="",H71=""),"",IF(F71=H71,1,""))</f>
        <v/>
      </c>
      <c r="B71" s="44">
        <v>43601</v>
      </c>
      <c r="C71" s="45" t="str">
        <f t="shared" si="3"/>
        <v>Thu</v>
      </c>
      <c r="D71" s="46">
        <v>0.72916666666666663</v>
      </c>
      <c r="E71" s="47">
        <f t="shared" si="4"/>
        <v>0.83333333333333326</v>
      </c>
      <c r="F71" s="95" t="s">
        <v>43</v>
      </c>
      <c r="G71" s="91" t="str">
        <f>VLOOKUP(F71,'2019 Mos Teams'!$F$3:$G$17,2,FALSE)</f>
        <v>Rays</v>
      </c>
      <c r="H71" s="97" t="s">
        <v>42</v>
      </c>
      <c r="I71" s="91" t="str">
        <f>VLOOKUP(H71,'2019 Mos Teams'!$F$3:$G$17,2,FALSE)</f>
        <v>Pirates</v>
      </c>
      <c r="J71" s="48" t="s">
        <v>6</v>
      </c>
      <c r="K71" s="45" t="str">
        <f t="shared" si="7"/>
        <v/>
      </c>
      <c r="L71" s="94"/>
      <c r="M71" s="94"/>
    </row>
    <row r="72" spans="1:13" s="43" customFormat="1" x14ac:dyDescent="0.25">
      <c r="A72" s="43" t="str">
        <f t="shared" si="8"/>
        <v/>
      </c>
      <c r="B72" s="44">
        <v>43601</v>
      </c>
      <c r="C72" s="45" t="str">
        <f t="shared" ref="C72:C109" si="9">IF(B72="","",TEXT(B72,"ddd"))</f>
        <v>Thu</v>
      </c>
      <c r="D72" s="46">
        <v>0.72916666666666663</v>
      </c>
      <c r="E72" s="47">
        <f t="shared" ref="E72:E108" si="10">IF(D72="","",D72+$AD$2)</f>
        <v>0.83333333333333326</v>
      </c>
      <c r="F72" s="95" t="s">
        <v>39</v>
      </c>
      <c r="G72" s="91" t="str">
        <f>VLOOKUP(F72,'2019 Mos Teams'!$F$3:$G$17,2,FALSE)</f>
        <v>BlueJays</v>
      </c>
      <c r="H72" s="97" t="s">
        <v>45</v>
      </c>
      <c r="I72" s="91" t="str">
        <f>VLOOKUP(H72,'2019 Mos Teams'!$F$3:$G$17,2,FALSE)</f>
        <v>Mets</v>
      </c>
      <c r="J72" s="48" t="s">
        <v>8</v>
      </c>
      <c r="K72" s="45" t="str">
        <f t="shared" si="7"/>
        <v/>
      </c>
      <c r="L72" s="94"/>
      <c r="M72" s="94"/>
    </row>
    <row r="73" spans="1:13" s="43" customFormat="1" x14ac:dyDescent="0.25">
      <c r="A73" s="43" t="str">
        <f t="shared" si="8"/>
        <v/>
      </c>
      <c r="B73" s="44">
        <v>43601</v>
      </c>
      <c r="C73" s="45" t="str">
        <f t="shared" si="9"/>
        <v>Thu</v>
      </c>
      <c r="D73" s="46">
        <v>0.72916666666666663</v>
      </c>
      <c r="E73" s="47">
        <f t="shared" si="10"/>
        <v>0.83333333333333326</v>
      </c>
      <c r="F73" s="95" t="s">
        <v>40</v>
      </c>
      <c r="G73" s="49" t="str">
        <f>VLOOKUP(F73,'2019 Mos Teams'!$F$3:$G$17,2,FALSE)</f>
        <v>Mariners</v>
      </c>
      <c r="H73" s="97" t="s">
        <v>47</v>
      </c>
      <c r="I73" s="91" t="str">
        <f>VLOOKUP(H73,'2019 Mos Teams'!$F$3:$G$17,2,FALSE)</f>
        <v>Athletics</v>
      </c>
      <c r="J73" s="48" t="s">
        <v>48</v>
      </c>
      <c r="K73" s="45" t="str">
        <f t="shared" si="7"/>
        <v/>
      </c>
      <c r="L73" s="94"/>
      <c r="M73" s="94"/>
    </row>
    <row r="74" spans="1:13" s="43" customFormat="1" x14ac:dyDescent="0.25">
      <c r="A74" s="43" t="str">
        <f t="shared" si="8"/>
        <v/>
      </c>
      <c r="B74" s="44">
        <v>43602</v>
      </c>
      <c r="C74" s="45" t="str">
        <f t="shared" si="9"/>
        <v>Fri</v>
      </c>
      <c r="D74" s="46">
        <v>0.72916666666666663</v>
      </c>
      <c r="E74" s="47">
        <f t="shared" si="10"/>
        <v>0.83333333333333326</v>
      </c>
      <c r="F74" s="95" t="s">
        <v>37</v>
      </c>
      <c r="G74" s="91" t="str">
        <f>VLOOKUP(F74,'2019 Mos Teams'!$F$3:$G$17,2,FALSE)</f>
        <v>Giants</v>
      </c>
      <c r="H74" s="97" t="s">
        <v>34</v>
      </c>
      <c r="I74" s="91" t="str">
        <f>VLOOKUP(H74,'2019 Mos Teams'!$F$3:$G$17,2,FALSE)</f>
        <v>RedSox</v>
      </c>
      <c r="J74" s="48" t="s">
        <v>8</v>
      </c>
      <c r="K74" s="45" t="str">
        <f t="shared" si="7"/>
        <v/>
      </c>
      <c r="L74" s="94"/>
      <c r="M74" s="94"/>
    </row>
    <row r="75" spans="1:13" s="43" customFormat="1" x14ac:dyDescent="0.25">
      <c r="A75" s="43" t="str">
        <f t="shared" si="8"/>
        <v/>
      </c>
      <c r="B75" s="44">
        <v>43602</v>
      </c>
      <c r="C75" s="45" t="str">
        <f t="shared" si="9"/>
        <v>Fri</v>
      </c>
      <c r="D75" s="46">
        <v>0.72916666666666663</v>
      </c>
      <c r="E75" s="47">
        <f t="shared" si="10"/>
        <v>0.83333333333333326</v>
      </c>
      <c r="F75" s="95" t="s">
        <v>38</v>
      </c>
      <c r="G75" s="91" t="str">
        <f>VLOOKUP(F75,'2019 Mos Teams'!$F$3:$G$17,2,FALSE)</f>
        <v>Astros</v>
      </c>
      <c r="H75" s="97" t="s">
        <v>35</v>
      </c>
      <c r="I75" s="91" t="str">
        <f>VLOOKUP(H75,'2019 Mos Teams'!$F$3:$G$17,2,FALSE)</f>
        <v>Royals</v>
      </c>
      <c r="J75" s="48" t="s">
        <v>48</v>
      </c>
      <c r="K75" s="45" t="str">
        <f t="shared" si="7"/>
        <v/>
      </c>
      <c r="L75" s="94"/>
      <c r="M75" s="94"/>
    </row>
    <row r="76" spans="1:13" s="43" customFormat="1" x14ac:dyDescent="0.25">
      <c r="A76" s="43" t="str">
        <f t="shared" si="8"/>
        <v/>
      </c>
      <c r="B76" s="44">
        <v>43607</v>
      </c>
      <c r="C76" s="45" t="str">
        <f t="shared" si="9"/>
        <v>Wed</v>
      </c>
      <c r="D76" s="46">
        <v>0.72916666666666663</v>
      </c>
      <c r="E76" s="47">
        <f t="shared" si="10"/>
        <v>0.83333333333333326</v>
      </c>
      <c r="F76" s="95" t="s">
        <v>40</v>
      </c>
      <c r="G76" s="91" t="str">
        <f>VLOOKUP(F76,'2019 Mos Teams'!$F$3:$G$17,2,FALSE)</f>
        <v>Mariners</v>
      </c>
      <c r="H76" s="97" t="s">
        <v>45</v>
      </c>
      <c r="I76" s="91" t="str">
        <f>VLOOKUP(H76,'2019 Mos Teams'!$F$3:$G$17,2,FALSE)</f>
        <v>Mets</v>
      </c>
      <c r="J76" s="48" t="s">
        <v>8</v>
      </c>
      <c r="K76" s="45" t="str">
        <f t="shared" si="7"/>
        <v/>
      </c>
      <c r="L76" s="94"/>
      <c r="M76" s="94"/>
    </row>
    <row r="77" spans="1:13" s="43" customFormat="1" x14ac:dyDescent="0.25">
      <c r="A77" s="43" t="str">
        <f t="shared" si="8"/>
        <v/>
      </c>
      <c r="B77" s="44">
        <v>43608</v>
      </c>
      <c r="C77" s="45" t="str">
        <f t="shared" si="9"/>
        <v>Thu</v>
      </c>
      <c r="D77" s="46">
        <v>0.72916666666666663</v>
      </c>
      <c r="E77" s="47">
        <f t="shared" si="10"/>
        <v>0.83333333333333326</v>
      </c>
      <c r="F77" s="95" t="s">
        <v>46</v>
      </c>
      <c r="G77" s="91" t="str">
        <f>VLOOKUP(F77,'2019 Mos Teams'!$F$3:$G$17,2,FALSE)</f>
        <v>Brewers</v>
      </c>
      <c r="H77" s="97" t="s">
        <v>43</v>
      </c>
      <c r="I77" s="91" t="str">
        <f>VLOOKUP(H77,'2019 Mos Teams'!$F$3:$G$17,2,FALSE)</f>
        <v>Rays</v>
      </c>
      <c r="J77" s="48" t="s">
        <v>6</v>
      </c>
      <c r="K77" s="45" t="str">
        <f t="shared" si="7"/>
        <v/>
      </c>
      <c r="L77" s="94"/>
      <c r="M77" s="94"/>
    </row>
    <row r="78" spans="1:13" s="43" customFormat="1" x14ac:dyDescent="0.25">
      <c r="A78" s="43" t="str">
        <f t="shared" si="8"/>
        <v/>
      </c>
      <c r="B78" s="44">
        <v>43608</v>
      </c>
      <c r="C78" s="45" t="str">
        <f t="shared" si="9"/>
        <v>Thu</v>
      </c>
      <c r="D78" s="46">
        <v>0.72916666666666663</v>
      </c>
      <c r="E78" s="47">
        <f t="shared" si="10"/>
        <v>0.83333333333333326</v>
      </c>
      <c r="F78" s="95" t="s">
        <v>41</v>
      </c>
      <c r="G78" s="91" t="str">
        <f>VLOOKUP(F78,'2019 Mos Teams'!$F$3:$G$17,2,FALSE)</f>
        <v>Nationals</v>
      </c>
      <c r="H78" s="97" t="s">
        <v>39</v>
      </c>
      <c r="I78" s="91" t="str">
        <f>VLOOKUP(H78,'2019 Mos Teams'!$F$3:$G$17,2,FALSE)</f>
        <v>BlueJays</v>
      </c>
      <c r="J78" s="48" t="s">
        <v>8</v>
      </c>
      <c r="K78" s="45" t="str">
        <f t="shared" si="7"/>
        <v/>
      </c>
      <c r="L78" s="94"/>
      <c r="M78" s="94"/>
    </row>
    <row r="79" spans="1:13" s="43" customFormat="1" x14ac:dyDescent="0.25">
      <c r="A79" s="43" t="str">
        <f t="shared" si="8"/>
        <v/>
      </c>
      <c r="B79" s="44">
        <v>43608</v>
      </c>
      <c r="C79" s="45" t="str">
        <f t="shared" si="9"/>
        <v>Thu</v>
      </c>
      <c r="D79" s="46">
        <v>0.72916666666666663</v>
      </c>
      <c r="E79" s="47">
        <f t="shared" si="10"/>
        <v>0.83333333333333326</v>
      </c>
      <c r="F79" s="95" t="s">
        <v>44</v>
      </c>
      <c r="G79" s="91" t="str">
        <f>VLOOKUP(F79,'2019 Mos Teams'!$F$3:$G$17,2,FALSE)</f>
        <v>Yankees</v>
      </c>
      <c r="H79" s="97" t="s">
        <v>42</v>
      </c>
      <c r="I79" s="91" t="str">
        <f>VLOOKUP(H79,'2019 Mos Teams'!$F$3:$G$17,2,FALSE)</f>
        <v>Pirates</v>
      </c>
      <c r="J79" s="48" t="s">
        <v>48</v>
      </c>
      <c r="K79" s="45" t="str">
        <f t="shared" si="7"/>
        <v/>
      </c>
      <c r="L79" s="94"/>
      <c r="M79" s="94"/>
    </row>
    <row r="80" spans="1:13" s="43" customFormat="1" x14ac:dyDescent="0.25">
      <c r="A80" s="43" t="str">
        <f t="shared" si="8"/>
        <v/>
      </c>
      <c r="B80" s="44">
        <v>43609</v>
      </c>
      <c r="C80" s="45" t="str">
        <f t="shared" si="9"/>
        <v>Fri</v>
      </c>
      <c r="D80" s="46">
        <v>0.72916666666666663</v>
      </c>
      <c r="E80" s="47">
        <f t="shared" si="10"/>
        <v>0.83333333333333326</v>
      </c>
      <c r="F80" s="95" t="s">
        <v>35</v>
      </c>
      <c r="G80" s="91" t="str">
        <f>VLOOKUP(F80,'2019 Mos Teams'!$F$3:$G$17,2,FALSE)</f>
        <v>Royals</v>
      </c>
      <c r="H80" s="97" t="s">
        <v>34</v>
      </c>
      <c r="I80" s="91" t="str">
        <f>VLOOKUP(H80,'2019 Mos Teams'!$F$3:$G$17,2,FALSE)</f>
        <v>RedSox</v>
      </c>
      <c r="J80" s="48" t="s">
        <v>48</v>
      </c>
      <c r="K80" s="45" t="str">
        <f t="shared" si="7"/>
        <v/>
      </c>
      <c r="L80" s="94"/>
      <c r="M80" s="94"/>
    </row>
    <row r="81" spans="1:13" s="43" customFormat="1" x14ac:dyDescent="0.25">
      <c r="A81" s="43" t="str">
        <f t="shared" si="8"/>
        <v/>
      </c>
      <c r="B81" s="44">
        <v>43609</v>
      </c>
      <c r="C81" s="45" t="str">
        <f t="shared" si="9"/>
        <v>Fri</v>
      </c>
      <c r="D81" s="46">
        <v>0.70833333333333337</v>
      </c>
      <c r="E81" s="47">
        <v>0.79166666666666663</v>
      </c>
      <c r="F81" s="95" t="s">
        <v>38</v>
      </c>
      <c r="G81" s="91" t="str">
        <f>VLOOKUP(F81,'2019 Mos Teams'!$F$3:$G$17,2,FALSE)</f>
        <v>Astros</v>
      </c>
      <c r="H81" s="97" t="s">
        <v>37</v>
      </c>
      <c r="I81" s="91" t="str">
        <f>VLOOKUP(H81,'2019 Mos Teams'!$F$3:$G$17,2,FALSE)</f>
        <v>Giants</v>
      </c>
      <c r="J81" s="48" t="s">
        <v>49</v>
      </c>
      <c r="K81" s="45" t="str">
        <f t="shared" si="7"/>
        <v/>
      </c>
      <c r="L81" s="94"/>
      <c r="M81" s="94"/>
    </row>
    <row r="82" spans="1:13" s="43" customFormat="1" x14ac:dyDescent="0.25">
      <c r="A82" s="43" t="str">
        <f t="shared" si="8"/>
        <v/>
      </c>
      <c r="B82" s="44">
        <v>43609</v>
      </c>
      <c r="C82" s="45" t="str">
        <f t="shared" si="9"/>
        <v>Fri</v>
      </c>
      <c r="D82" s="46">
        <v>0.79166666666666663</v>
      </c>
      <c r="E82" s="47">
        <v>0.875</v>
      </c>
      <c r="F82" s="95" t="s">
        <v>36</v>
      </c>
      <c r="G82" s="91" t="str">
        <f>VLOOKUP(F82,'2019 Mos Teams'!$F$3:$G$17,2,FALSE)</f>
        <v>Angels</v>
      </c>
      <c r="H82" s="97" t="s">
        <v>55</v>
      </c>
      <c r="I82" s="91" t="str">
        <f>VLOOKUP(H82,'2019 Mos Teams'!$F$3:$G$17,2,FALSE)</f>
        <v>NorthShore</v>
      </c>
      <c r="J82" s="48" t="s">
        <v>49</v>
      </c>
      <c r="K82" s="45" t="str">
        <f t="shared" si="7"/>
        <v/>
      </c>
      <c r="L82" s="94"/>
      <c r="M82" s="94"/>
    </row>
    <row r="83" spans="1:13" s="43" customFormat="1" x14ac:dyDescent="0.25">
      <c r="A83" s="43" t="str">
        <f t="shared" si="8"/>
        <v/>
      </c>
      <c r="B83" s="44">
        <v>43610</v>
      </c>
      <c r="C83" s="45" t="str">
        <f t="shared" si="9"/>
        <v>Sat</v>
      </c>
      <c r="D83" s="46">
        <v>0.39583333333333331</v>
      </c>
      <c r="E83" s="47">
        <f t="shared" si="10"/>
        <v>0.5</v>
      </c>
      <c r="F83" s="95" t="s">
        <v>45</v>
      </c>
      <c r="G83" s="91" t="str">
        <f>VLOOKUP(F83,'2019 Mos Teams'!$F$3:$G$17,2,FALSE)</f>
        <v>Mets</v>
      </c>
      <c r="H83" s="97" t="s">
        <v>42</v>
      </c>
      <c r="I83" s="91" t="str">
        <f>VLOOKUP(H83,'2019 Mos Teams'!$F$3:$G$17,2,FALSE)</f>
        <v>Pirates</v>
      </c>
      <c r="J83" s="48" t="s">
        <v>48</v>
      </c>
      <c r="K83" s="45" t="str">
        <f t="shared" si="7"/>
        <v/>
      </c>
      <c r="L83" s="94"/>
      <c r="M83" s="94"/>
    </row>
    <row r="84" spans="1:13" s="43" customFormat="1" x14ac:dyDescent="0.25">
      <c r="A84" s="43" t="str">
        <f t="shared" si="8"/>
        <v/>
      </c>
      <c r="B84" s="44">
        <v>43610</v>
      </c>
      <c r="C84" s="45" t="str">
        <f t="shared" si="9"/>
        <v>Sat</v>
      </c>
      <c r="D84" s="46">
        <v>0.52083333333333337</v>
      </c>
      <c r="E84" s="47">
        <f t="shared" si="10"/>
        <v>0.625</v>
      </c>
      <c r="F84" s="95" t="s">
        <v>40</v>
      </c>
      <c r="G84" s="91" t="str">
        <f>VLOOKUP(F84,'2019 Mos Teams'!$F$3:$G$17,2,FALSE)</f>
        <v>Mariners</v>
      </c>
      <c r="H84" s="97" t="s">
        <v>39</v>
      </c>
      <c r="I84" s="91" t="str">
        <f>VLOOKUP(H84,'2019 Mos Teams'!$F$3:$G$17,2,FALSE)</f>
        <v>BlueJays</v>
      </c>
      <c r="J84" s="48" t="s">
        <v>48</v>
      </c>
      <c r="K84" s="45" t="str">
        <f t="shared" si="7"/>
        <v/>
      </c>
      <c r="L84" s="94"/>
      <c r="M84" s="94"/>
    </row>
    <row r="85" spans="1:13" s="43" customFormat="1" x14ac:dyDescent="0.25">
      <c r="A85" s="43" t="str">
        <f t="shared" si="8"/>
        <v/>
      </c>
      <c r="B85" s="44">
        <v>43610</v>
      </c>
      <c r="C85" s="45" t="str">
        <f t="shared" si="9"/>
        <v>Sat</v>
      </c>
      <c r="D85" s="46">
        <v>0.6875</v>
      </c>
      <c r="E85" s="47">
        <f t="shared" si="10"/>
        <v>0.79166666666666663</v>
      </c>
      <c r="F85" s="95" t="s">
        <v>43</v>
      </c>
      <c r="G85" s="91" t="str">
        <f>VLOOKUP(F85,'2019 Mos Teams'!$F$3:$G$17,2,FALSE)</f>
        <v>Rays</v>
      </c>
      <c r="H85" s="97" t="s">
        <v>44</v>
      </c>
      <c r="I85" s="91" t="str">
        <f>VLOOKUP(H85,'2019 Mos Teams'!$F$3:$G$17,2,FALSE)</f>
        <v>Yankees</v>
      </c>
      <c r="J85" s="48" t="s">
        <v>8</v>
      </c>
      <c r="K85" s="45" t="str">
        <f t="shared" si="7"/>
        <v/>
      </c>
      <c r="L85" s="94"/>
      <c r="M85" s="94"/>
    </row>
    <row r="86" spans="1:13" s="43" customFormat="1" x14ac:dyDescent="0.25">
      <c r="A86" s="43" t="str">
        <f t="shared" si="8"/>
        <v/>
      </c>
      <c r="B86" s="44">
        <v>43610</v>
      </c>
      <c r="C86" s="45" t="str">
        <f t="shared" si="9"/>
        <v>Sat</v>
      </c>
      <c r="D86" s="46">
        <v>0.70833333333333337</v>
      </c>
      <c r="E86" s="47">
        <f t="shared" si="10"/>
        <v>0.8125</v>
      </c>
      <c r="F86" s="95" t="s">
        <v>47</v>
      </c>
      <c r="G86" s="91" t="str">
        <f>VLOOKUP(F86,'2019 Mos Teams'!$F$3:$G$17,2,FALSE)</f>
        <v>Athletics</v>
      </c>
      <c r="H86" s="97" t="s">
        <v>41</v>
      </c>
      <c r="I86" s="91" t="str">
        <f>VLOOKUP(H86,'2019 Mos Teams'!$F$3:$G$17,2,FALSE)</f>
        <v>Nationals</v>
      </c>
      <c r="J86" s="48" t="s">
        <v>48</v>
      </c>
      <c r="K86" s="45" t="str">
        <f t="shared" si="7"/>
        <v/>
      </c>
      <c r="L86" s="94"/>
      <c r="M86" s="94"/>
    </row>
    <row r="87" spans="1:13" s="43" customFormat="1" x14ac:dyDescent="0.25">
      <c r="A87" s="43" t="str">
        <f t="shared" si="8"/>
        <v/>
      </c>
      <c r="B87" s="44">
        <v>43611</v>
      </c>
      <c r="C87" s="45" t="str">
        <f t="shared" si="9"/>
        <v>Sun</v>
      </c>
      <c r="D87" s="46">
        <v>0.41666666666666669</v>
      </c>
      <c r="E87" s="47">
        <f t="shared" si="10"/>
        <v>0.52083333333333337</v>
      </c>
      <c r="F87" s="95" t="s">
        <v>36</v>
      </c>
      <c r="G87" s="91" t="str">
        <f>VLOOKUP(F87,'2019 Mos Teams'!$F$3:$G$17,2,FALSE)</f>
        <v>Angels</v>
      </c>
      <c r="H87" s="97" t="s">
        <v>34</v>
      </c>
      <c r="I87" s="91" t="str">
        <f>VLOOKUP(H87,'2019 Mos Teams'!$F$3:$G$17,2,FALSE)</f>
        <v>RedSox</v>
      </c>
      <c r="J87" s="48" t="s">
        <v>48</v>
      </c>
      <c r="K87" s="45" t="str">
        <f t="shared" si="7"/>
        <v/>
      </c>
      <c r="L87" s="94"/>
      <c r="M87" s="94"/>
    </row>
    <row r="88" spans="1:13" s="43" customFormat="1" x14ac:dyDescent="0.25">
      <c r="A88" s="43" t="str">
        <f t="shared" si="8"/>
        <v/>
      </c>
      <c r="B88" s="44">
        <v>43611</v>
      </c>
      <c r="C88" s="45" t="str">
        <f t="shared" si="9"/>
        <v>Sun</v>
      </c>
      <c r="D88" s="46">
        <v>0.54166666666666663</v>
      </c>
      <c r="E88" s="47">
        <f t="shared" si="10"/>
        <v>0.64583333333333326</v>
      </c>
      <c r="F88" s="95" t="s">
        <v>38</v>
      </c>
      <c r="G88" s="91" t="str">
        <f>VLOOKUP(F88,'2019 Mos Teams'!$F$3:$G$17,2,FALSE)</f>
        <v>Astros</v>
      </c>
      <c r="H88" s="97" t="s">
        <v>37</v>
      </c>
      <c r="I88" s="91" t="str">
        <f>VLOOKUP(H88,'2019 Mos Teams'!$F$3:$G$17,2,FALSE)</f>
        <v>Giants</v>
      </c>
      <c r="J88" s="48" t="s">
        <v>48</v>
      </c>
      <c r="K88" s="45" t="str">
        <f t="shared" si="7"/>
        <v/>
      </c>
      <c r="L88" s="94"/>
      <c r="M88" s="94"/>
    </row>
    <row r="89" spans="1:13" s="43" customFormat="1" x14ac:dyDescent="0.25">
      <c r="A89" s="43" t="str">
        <f t="shared" si="8"/>
        <v/>
      </c>
      <c r="B89" s="44">
        <v>43611</v>
      </c>
      <c r="C89" s="45" t="str">
        <f t="shared" si="9"/>
        <v>Sun</v>
      </c>
      <c r="D89" s="46">
        <v>0.64583333333333337</v>
      </c>
      <c r="E89" s="47">
        <f t="shared" si="10"/>
        <v>0.75</v>
      </c>
      <c r="F89" s="95" t="s">
        <v>35</v>
      </c>
      <c r="G89" s="91" t="str">
        <f>VLOOKUP(F89,'2019 Mos Teams'!$F$3:$G$17,2,FALSE)</f>
        <v>Royals</v>
      </c>
      <c r="H89" s="97" t="s">
        <v>55</v>
      </c>
      <c r="I89" s="91" t="str">
        <f>VLOOKUP(H89,'2019 Mos Teams'!$F$3:$G$17,2,FALSE)</f>
        <v>NorthShore</v>
      </c>
      <c r="J89" s="48" t="s">
        <v>48</v>
      </c>
      <c r="K89" s="45" t="str">
        <f t="shared" si="7"/>
        <v/>
      </c>
      <c r="L89" s="94"/>
      <c r="M89" s="94"/>
    </row>
    <row r="90" spans="1:13" s="43" customFormat="1" x14ac:dyDescent="0.25">
      <c r="A90" s="43" t="str">
        <f t="shared" si="8"/>
        <v/>
      </c>
      <c r="B90" s="44">
        <v>43614</v>
      </c>
      <c r="C90" s="45" t="str">
        <f t="shared" si="9"/>
        <v>Wed</v>
      </c>
      <c r="D90" s="46">
        <v>0.72916666666666663</v>
      </c>
      <c r="E90" s="47">
        <f t="shared" si="10"/>
        <v>0.83333333333333326</v>
      </c>
      <c r="F90" s="95" t="s">
        <v>47</v>
      </c>
      <c r="G90" s="91" t="str">
        <f>VLOOKUP(F90,'2019 Mos Teams'!$F$3:$G$17,2,FALSE)</f>
        <v>Athletics</v>
      </c>
      <c r="H90" s="97" t="s">
        <v>42</v>
      </c>
      <c r="I90" s="91" t="str">
        <f>VLOOKUP(H90,'2019 Mos Teams'!$F$3:$G$17,2,FALSE)</f>
        <v>Pirates</v>
      </c>
      <c r="J90" s="48" t="s">
        <v>8</v>
      </c>
      <c r="K90" s="45" t="str">
        <f t="shared" si="7"/>
        <v/>
      </c>
      <c r="L90" s="94"/>
      <c r="M90" s="94"/>
    </row>
    <row r="91" spans="1:13" s="43" customFormat="1" x14ac:dyDescent="0.25">
      <c r="A91" s="43" t="str">
        <f t="shared" si="8"/>
        <v/>
      </c>
      <c r="B91" s="44">
        <v>43615</v>
      </c>
      <c r="C91" s="45" t="str">
        <f t="shared" si="9"/>
        <v>Thu</v>
      </c>
      <c r="D91" s="46">
        <v>0.72916666666666663</v>
      </c>
      <c r="E91" s="47">
        <f t="shared" si="10"/>
        <v>0.83333333333333326</v>
      </c>
      <c r="F91" s="95" t="s">
        <v>41</v>
      </c>
      <c r="G91" s="91" t="str">
        <f>VLOOKUP(F91,'2019 Mos Teams'!$F$3:$G$17,2,FALSE)</f>
        <v>Nationals</v>
      </c>
      <c r="H91" s="97" t="s">
        <v>43</v>
      </c>
      <c r="I91" s="91" t="str">
        <f>VLOOKUP(H91,'2019 Mos Teams'!$F$3:$G$17,2,FALSE)</f>
        <v>Rays</v>
      </c>
      <c r="J91" s="48" t="s">
        <v>6</v>
      </c>
      <c r="K91" s="45" t="str">
        <f t="shared" si="7"/>
        <v/>
      </c>
      <c r="L91" s="94"/>
      <c r="M91" s="94"/>
    </row>
    <row r="92" spans="1:13" s="43" customFormat="1" x14ac:dyDescent="0.25">
      <c r="A92" s="43" t="str">
        <f t="shared" si="8"/>
        <v/>
      </c>
      <c r="B92" s="44">
        <v>43615</v>
      </c>
      <c r="C92" s="45" t="str">
        <f t="shared" si="9"/>
        <v>Thu</v>
      </c>
      <c r="D92" s="46">
        <v>0.72916666666666663</v>
      </c>
      <c r="E92" s="47">
        <f t="shared" si="10"/>
        <v>0.83333333333333326</v>
      </c>
      <c r="F92" s="95" t="s">
        <v>46</v>
      </c>
      <c r="G92" s="91" t="str">
        <f>VLOOKUP(F92,'2019 Mos Teams'!$F$3:$G$17,2,FALSE)</f>
        <v>Brewers</v>
      </c>
      <c r="H92" s="97" t="s">
        <v>40</v>
      </c>
      <c r="I92" s="91" t="str">
        <f>VLOOKUP(H92,'2019 Mos Teams'!$F$3:$G$17,2,FALSE)</f>
        <v>Mariners</v>
      </c>
      <c r="J92" s="48" t="s">
        <v>8</v>
      </c>
      <c r="K92" s="45" t="str">
        <f t="shared" si="7"/>
        <v/>
      </c>
      <c r="L92" s="94"/>
      <c r="M92" s="94"/>
    </row>
    <row r="93" spans="1:13" s="43" customFormat="1" x14ac:dyDescent="0.25">
      <c r="A93" s="43" t="str">
        <f t="shared" si="8"/>
        <v/>
      </c>
      <c r="B93" s="44">
        <v>43615</v>
      </c>
      <c r="C93" s="53" t="str">
        <f t="shared" si="9"/>
        <v>Thu</v>
      </c>
      <c r="D93" s="46">
        <v>0.72916666666666663</v>
      </c>
      <c r="E93" s="47">
        <f t="shared" si="10"/>
        <v>0.83333333333333326</v>
      </c>
      <c r="F93" s="96" t="s">
        <v>44</v>
      </c>
      <c r="G93" s="91" t="str">
        <f>VLOOKUP(F93,'2019 Mos Teams'!$F$3:$G$17,2,FALSE)</f>
        <v>Yankees</v>
      </c>
      <c r="H93" s="97" t="s">
        <v>45</v>
      </c>
      <c r="I93" s="91" t="str">
        <f>VLOOKUP(H93,'2019 Mos Teams'!$F$3:$G$17,2,FALSE)</f>
        <v>Mets</v>
      </c>
      <c r="J93" s="48" t="s">
        <v>48</v>
      </c>
      <c r="K93" s="45" t="str">
        <f t="shared" si="7"/>
        <v/>
      </c>
      <c r="L93" s="94"/>
      <c r="M93" s="94"/>
    </row>
    <row r="94" spans="1:13" s="43" customFormat="1" x14ac:dyDescent="0.25">
      <c r="A94" s="43" t="str">
        <f t="shared" si="8"/>
        <v/>
      </c>
      <c r="B94" s="44">
        <v>43616</v>
      </c>
      <c r="C94" s="45" t="str">
        <f t="shared" si="9"/>
        <v>Fri</v>
      </c>
      <c r="D94" s="46">
        <v>0.72916666666666663</v>
      </c>
      <c r="E94" s="47">
        <f t="shared" si="10"/>
        <v>0.83333333333333326</v>
      </c>
      <c r="F94" s="95" t="s">
        <v>34</v>
      </c>
      <c r="G94" s="91" t="str">
        <f>VLOOKUP(F94,'2019 Mos Teams'!$F$3:$G$17,2,FALSE)</f>
        <v>RedSox</v>
      </c>
      <c r="H94" s="97" t="s">
        <v>36</v>
      </c>
      <c r="I94" s="91" t="str">
        <f>VLOOKUP(H94,'2019 Mos Teams'!$F$3:$G$17,2,FALSE)</f>
        <v>Angels</v>
      </c>
      <c r="J94" s="48" t="s">
        <v>48</v>
      </c>
      <c r="K94" s="45" t="str">
        <f t="shared" si="7"/>
        <v/>
      </c>
      <c r="L94" s="94"/>
      <c r="M94" s="94"/>
    </row>
    <row r="95" spans="1:13" s="43" customFormat="1" x14ac:dyDescent="0.25">
      <c r="A95" s="43" t="str">
        <f t="shared" si="8"/>
        <v/>
      </c>
      <c r="B95" s="44">
        <v>43616</v>
      </c>
      <c r="C95" s="45" t="str">
        <f t="shared" si="9"/>
        <v>Fri</v>
      </c>
      <c r="D95" s="46">
        <v>0.70833333333333337</v>
      </c>
      <c r="E95" s="47">
        <v>0.79166666666666663</v>
      </c>
      <c r="F95" s="95" t="s">
        <v>37</v>
      </c>
      <c r="G95" s="91" t="str">
        <f>VLOOKUP(F95,'2019 Mos Teams'!$F$3:$G$17,2,FALSE)</f>
        <v>Giants</v>
      </c>
      <c r="H95" s="97" t="s">
        <v>35</v>
      </c>
      <c r="I95" s="91" t="str">
        <f>VLOOKUP(H95,'2019 Mos Teams'!$F$3:$G$17,2,FALSE)</f>
        <v>Royals</v>
      </c>
      <c r="J95" s="48" t="s">
        <v>49</v>
      </c>
      <c r="K95" s="45" t="str">
        <f t="shared" si="7"/>
        <v/>
      </c>
      <c r="L95" s="94"/>
      <c r="M95" s="94"/>
    </row>
    <row r="96" spans="1:13" s="43" customFormat="1" x14ac:dyDescent="0.25">
      <c r="B96" s="44">
        <v>43616</v>
      </c>
      <c r="C96" s="45" t="str">
        <f t="shared" si="9"/>
        <v>Fri</v>
      </c>
      <c r="D96" s="46">
        <v>0.79166666666666663</v>
      </c>
      <c r="E96" s="47">
        <v>0.875</v>
      </c>
      <c r="F96" s="95" t="s">
        <v>38</v>
      </c>
      <c r="G96" s="91" t="str">
        <f>VLOOKUP(F96,'2019 Mos Teams'!$F$3:$G$17,2,FALSE)</f>
        <v>Astros</v>
      </c>
      <c r="H96" s="97" t="s">
        <v>55</v>
      </c>
      <c r="I96" s="91" t="str">
        <f>VLOOKUP(H96,'2019 Mos Teams'!$F$3:$G$17,2,FALSE)</f>
        <v>NorthShore</v>
      </c>
      <c r="J96" s="48" t="s">
        <v>49</v>
      </c>
      <c r="K96" s="45" t="str">
        <f t="shared" si="7"/>
        <v/>
      </c>
      <c r="L96" s="94"/>
      <c r="M96" s="94"/>
    </row>
    <row r="97" spans="1:13" s="43" customFormat="1" x14ac:dyDescent="0.25">
      <c r="A97" s="43" t="str">
        <f t="shared" si="8"/>
        <v/>
      </c>
      <c r="B97" s="44">
        <v>43617</v>
      </c>
      <c r="C97" s="45" t="str">
        <f t="shared" si="9"/>
        <v>Sat</v>
      </c>
      <c r="D97" s="46">
        <v>0.39583333333333331</v>
      </c>
      <c r="E97" s="47">
        <f t="shared" si="10"/>
        <v>0.5</v>
      </c>
      <c r="F97" s="95" t="s">
        <v>43</v>
      </c>
      <c r="G97" s="91" t="str">
        <f>VLOOKUP(F97,'2019 Mos Teams'!$F$3:$G$17,2,FALSE)</f>
        <v>Rays</v>
      </c>
      <c r="H97" s="97" t="s">
        <v>40</v>
      </c>
      <c r="I97" s="91" t="str">
        <f>VLOOKUP(H97,'2019 Mos Teams'!$F$3:$G$17,2,FALSE)</f>
        <v>Mariners</v>
      </c>
      <c r="J97" s="48" t="s">
        <v>48</v>
      </c>
      <c r="K97" s="45" t="str">
        <f t="shared" si="7"/>
        <v/>
      </c>
      <c r="L97" s="94"/>
      <c r="M97" s="94"/>
    </row>
    <row r="98" spans="1:13" s="43" customFormat="1" x14ac:dyDescent="0.25">
      <c r="A98" s="43" t="str">
        <f t="shared" si="8"/>
        <v/>
      </c>
      <c r="B98" s="44">
        <v>43617</v>
      </c>
      <c r="C98" s="45" t="str">
        <f t="shared" si="9"/>
        <v>Sat</v>
      </c>
      <c r="D98" s="46">
        <v>0.41666666666666669</v>
      </c>
      <c r="E98" s="47">
        <f t="shared" si="10"/>
        <v>0.52083333333333337</v>
      </c>
      <c r="F98" s="95" t="s">
        <v>45</v>
      </c>
      <c r="G98" s="91" t="str">
        <f>VLOOKUP(F98,'2019 Mos Teams'!$F$3:$G$17,2,FALSE)</f>
        <v>Mets</v>
      </c>
      <c r="H98" s="97" t="s">
        <v>44</v>
      </c>
      <c r="I98" s="91" t="str">
        <f>VLOOKUP(H98,'2019 Mos Teams'!$F$3:$G$17,2,FALSE)</f>
        <v>Yankees</v>
      </c>
      <c r="J98" s="48" t="s">
        <v>9</v>
      </c>
      <c r="K98" s="45" t="str">
        <f t="shared" si="7"/>
        <v/>
      </c>
      <c r="L98" s="94"/>
      <c r="M98" s="94"/>
    </row>
    <row r="99" spans="1:13" s="43" customFormat="1" x14ac:dyDescent="0.25">
      <c r="A99" s="43" t="str">
        <f t="shared" si="8"/>
        <v/>
      </c>
      <c r="B99" s="44">
        <v>43617</v>
      </c>
      <c r="C99" s="45" t="str">
        <f t="shared" si="9"/>
        <v>Sat</v>
      </c>
      <c r="D99" s="46">
        <v>0.52083333333333337</v>
      </c>
      <c r="E99" s="47">
        <f t="shared" si="10"/>
        <v>0.625</v>
      </c>
      <c r="F99" s="95" t="s">
        <v>46</v>
      </c>
      <c r="G99" s="91" t="str">
        <f>VLOOKUP(F99,'2019 Mos Teams'!$F$3:$G$17,2,FALSE)</f>
        <v>Brewers</v>
      </c>
      <c r="H99" s="97" t="s">
        <v>41</v>
      </c>
      <c r="I99" s="91" t="str">
        <f>VLOOKUP(H99,'2019 Mos Teams'!$F$3:$G$17,2,FALSE)</f>
        <v>Nationals</v>
      </c>
      <c r="J99" s="48" t="s">
        <v>48</v>
      </c>
      <c r="K99" s="45" t="str">
        <f t="shared" si="7"/>
        <v/>
      </c>
      <c r="L99" s="94"/>
      <c r="M99" s="94"/>
    </row>
    <row r="100" spans="1:13" s="43" customFormat="1" x14ac:dyDescent="0.25">
      <c r="A100" s="43" t="str">
        <f t="shared" si="8"/>
        <v/>
      </c>
      <c r="B100" s="44">
        <v>43617</v>
      </c>
      <c r="C100" s="45" t="str">
        <f t="shared" si="9"/>
        <v>Sat</v>
      </c>
      <c r="D100" s="46">
        <v>0.70833333333333337</v>
      </c>
      <c r="E100" s="47">
        <f t="shared" si="10"/>
        <v>0.8125</v>
      </c>
      <c r="F100" s="95" t="s">
        <v>47</v>
      </c>
      <c r="G100" s="91" t="str">
        <f>VLOOKUP(F100,'2019 Mos Teams'!$F$3:$G$17,2,FALSE)</f>
        <v>Athletics</v>
      </c>
      <c r="H100" s="97" t="s">
        <v>39</v>
      </c>
      <c r="I100" s="91" t="str">
        <f>VLOOKUP(H100,'2019 Mos Teams'!$F$3:$G$17,2,FALSE)</f>
        <v>BlueJays</v>
      </c>
      <c r="J100" s="48" t="s">
        <v>48</v>
      </c>
      <c r="K100" s="45" t="str">
        <f t="shared" si="7"/>
        <v/>
      </c>
      <c r="L100" s="94"/>
      <c r="M100" s="94"/>
    </row>
    <row r="101" spans="1:13" s="43" customFormat="1" x14ac:dyDescent="0.25">
      <c r="A101" s="43" t="str">
        <f t="shared" si="8"/>
        <v/>
      </c>
      <c r="B101" s="44">
        <v>43618</v>
      </c>
      <c r="C101" s="45" t="str">
        <f t="shared" si="9"/>
        <v>Sun</v>
      </c>
      <c r="D101" s="46">
        <v>0.41666666666666669</v>
      </c>
      <c r="E101" s="47">
        <f t="shared" si="10"/>
        <v>0.52083333333333337</v>
      </c>
      <c r="F101" s="95" t="s">
        <v>36</v>
      </c>
      <c r="G101" s="91" t="str">
        <f>VLOOKUP(F101,'2019 Mos Teams'!$F$3:$G$17,2,FALSE)</f>
        <v>Angels</v>
      </c>
      <c r="H101" s="97" t="s">
        <v>35</v>
      </c>
      <c r="I101" s="91" t="str">
        <f>VLOOKUP(H101,'2019 Mos Teams'!$F$3:$G$17,2,FALSE)</f>
        <v>Royals</v>
      </c>
      <c r="J101" s="48" t="s">
        <v>48</v>
      </c>
      <c r="K101" s="45" t="str">
        <f t="shared" si="7"/>
        <v/>
      </c>
      <c r="L101" s="94"/>
      <c r="M101" s="94"/>
    </row>
    <row r="102" spans="1:13" s="43" customFormat="1" x14ac:dyDescent="0.25">
      <c r="A102" s="43" t="str">
        <f t="shared" si="8"/>
        <v/>
      </c>
      <c r="B102" s="44">
        <v>43618</v>
      </c>
      <c r="C102" s="45" t="str">
        <f t="shared" si="9"/>
        <v>Sun</v>
      </c>
      <c r="D102" s="46">
        <v>0.54166666666666663</v>
      </c>
      <c r="E102" s="47">
        <f t="shared" si="10"/>
        <v>0.64583333333333326</v>
      </c>
      <c r="F102" s="95" t="s">
        <v>34</v>
      </c>
      <c r="G102" s="91" t="str">
        <f>VLOOKUP(F102,'2019 Mos Teams'!$F$3:$G$17,2,FALSE)</f>
        <v>RedSox</v>
      </c>
      <c r="H102" s="97" t="s">
        <v>38</v>
      </c>
      <c r="I102" s="91" t="str">
        <f>VLOOKUP(H102,'2019 Mos Teams'!$F$3:$G$17,2,FALSE)</f>
        <v>Astros</v>
      </c>
      <c r="J102" s="48" t="s">
        <v>48</v>
      </c>
      <c r="K102" s="45" t="str">
        <f t="shared" si="7"/>
        <v/>
      </c>
      <c r="L102" s="94"/>
      <c r="M102" s="94"/>
    </row>
    <row r="103" spans="1:13" s="43" customFormat="1" x14ac:dyDescent="0.25">
      <c r="A103" s="43" t="str">
        <f t="shared" si="8"/>
        <v/>
      </c>
      <c r="B103" s="44">
        <v>43618</v>
      </c>
      <c r="C103" s="45" t="str">
        <f t="shared" si="9"/>
        <v>Sun</v>
      </c>
      <c r="D103" s="46">
        <v>0.64583333333333337</v>
      </c>
      <c r="E103" s="47">
        <f t="shared" si="10"/>
        <v>0.75</v>
      </c>
      <c r="F103" s="95" t="s">
        <v>37</v>
      </c>
      <c r="G103" s="91" t="str">
        <f>VLOOKUP(F103,'2019 Mos Teams'!$F$3:$G$17,2,FALSE)</f>
        <v>Giants</v>
      </c>
      <c r="H103" s="97" t="s">
        <v>55</v>
      </c>
      <c r="I103" s="91" t="str">
        <f>VLOOKUP(H103,'2019 Mos Teams'!$F$3:$G$17,2,FALSE)</f>
        <v>NorthShore</v>
      </c>
      <c r="J103" s="48" t="s">
        <v>48</v>
      </c>
      <c r="K103" s="45" t="str">
        <f t="shared" si="7"/>
        <v/>
      </c>
      <c r="L103" s="94"/>
      <c r="M103" s="94"/>
    </row>
    <row r="104" spans="1:13" s="43" customFormat="1" x14ac:dyDescent="0.25">
      <c r="A104" s="43" t="str">
        <f t="shared" si="8"/>
        <v/>
      </c>
      <c r="B104" s="44">
        <v>43621</v>
      </c>
      <c r="C104" s="45" t="str">
        <f t="shared" si="9"/>
        <v>Wed</v>
      </c>
      <c r="D104" s="46">
        <v>0.72916666666666663</v>
      </c>
      <c r="E104" s="47">
        <f t="shared" si="10"/>
        <v>0.83333333333333326</v>
      </c>
      <c r="F104" s="95" t="s">
        <v>47</v>
      </c>
      <c r="G104" s="91" t="str">
        <f>VLOOKUP(F104,'2019 Mos Teams'!$F$3:$G$17,2,FALSE)</f>
        <v>Athletics</v>
      </c>
      <c r="H104" s="97" t="s">
        <v>40</v>
      </c>
      <c r="I104" s="91" t="str">
        <f>VLOOKUP(H104,'2019 Mos Teams'!$F$3:$G$17,2,FALSE)</f>
        <v>Mariners</v>
      </c>
      <c r="J104" s="48" t="s">
        <v>8</v>
      </c>
      <c r="K104" s="45" t="str">
        <f t="shared" si="7"/>
        <v/>
      </c>
      <c r="L104" s="94"/>
      <c r="M104" s="94"/>
    </row>
    <row r="105" spans="1:13" s="43" customFormat="1" x14ac:dyDescent="0.25">
      <c r="A105" s="43" t="str">
        <f t="shared" si="8"/>
        <v/>
      </c>
      <c r="B105" s="52">
        <v>43622</v>
      </c>
      <c r="C105" s="53" t="str">
        <f t="shared" si="9"/>
        <v>Thu</v>
      </c>
      <c r="D105" s="46">
        <v>0.72916666666666663</v>
      </c>
      <c r="E105" s="47">
        <f t="shared" si="10"/>
        <v>0.83333333333333326</v>
      </c>
      <c r="F105" s="96" t="s">
        <v>46</v>
      </c>
      <c r="G105" s="91" t="str">
        <f>VLOOKUP(F105,'2019 Mos Teams'!$F$3:$G$17,2,FALSE)</f>
        <v>Brewers</v>
      </c>
      <c r="H105" s="97" t="s">
        <v>45</v>
      </c>
      <c r="I105" s="91" t="str">
        <f>VLOOKUP(H105,'2019 Mos Teams'!$F$3:$G$17,2,FALSE)</f>
        <v>Mets</v>
      </c>
      <c r="J105" s="48" t="s">
        <v>6</v>
      </c>
      <c r="K105" s="45" t="str">
        <f t="shared" si="7"/>
        <v/>
      </c>
      <c r="L105" s="94"/>
      <c r="M105" s="94"/>
    </row>
    <row r="106" spans="1:13" s="43" customFormat="1" x14ac:dyDescent="0.25">
      <c r="A106" s="43" t="str">
        <f t="shared" si="8"/>
        <v/>
      </c>
      <c r="B106" s="52">
        <v>43622</v>
      </c>
      <c r="C106" s="45" t="str">
        <f t="shared" si="9"/>
        <v>Thu</v>
      </c>
      <c r="D106" s="46">
        <v>0.72916666666666663</v>
      </c>
      <c r="E106" s="47">
        <f t="shared" si="10"/>
        <v>0.83333333333333326</v>
      </c>
      <c r="F106" s="95" t="s">
        <v>41</v>
      </c>
      <c r="G106" s="91" t="str">
        <f>VLOOKUP(F106,'2019 Mos Teams'!$F$3:$G$17,2,FALSE)</f>
        <v>Nationals</v>
      </c>
      <c r="H106" s="97" t="s">
        <v>44</v>
      </c>
      <c r="I106" s="91" t="str">
        <f>VLOOKUP(H106,'2019 Mos Teams'!$F$3:$G$17,2,FALSE)</f>
        <v>Yankees</v>
      </c>
      <c r="J106" s="48" t="s">
        <v>8</v>
      </c>
      <c r="K106" s="45" t="str">
        <f t="shared" si="7"/>
        <v/>
      </c>
      <c r="L106" s="94"/>
      <c r="M106" s="94"/>
    </row>
    <row r="107" spans="1:13" s="43" customFormat="1" x14ac:dyDescent="0.25">
      <c r="A107" s="43" t="str">
        <f t="shared" si="8"/>
        <v/>
      </c>
      <c r="B107" s="52">
        <v>43622</v>
      </c>
      <c r="C107" s="45" t="str">
        <f t="shared" si="9"/>
        <v>Thu</v>
      </c>
      <c r="D107" s="46">
        <v>0.72916666666666663</v>
      </c>
      <c r="E107" s="47">
        <f t="shared" si="10"/>
        <v>0.83333333333333326</v>
      </c>
      <c r="F107" s="95" t="s">
        <v>42</v>
      </c>
      <c r="G107" s="91" t="str">
        <f>VLOOKUP(F107,'2019 Mos Teams'!$F$3:$G$17,2,FALSE)</f>
        <v>Pirates</v>
      </c>
      <c r="H107" s="97" t="s">
        <v>39</v>
      </c>
      <c r="I107" s="91" t="str">
        <f>VLOOKUP(H107,'2019 Mos Teams'!$F$3:$G$17,2,FALSE)</f>
        <v>BlueJays</v>
      </c>
      <c r="J107" s="48" t="s">
        <v>48</v>
      </c>
      <c r="K107" s="45" t="str">
        <f t="shared" si="7"/>
        <v/>
      </c>
      <c r="L107" s="94"/>
      <c r="M107" s="94"/>
    </row>
    <row r="108" spans="1:13" s="43" customFormat="1" x14ac:dyDescent="0.25">
      <c r="A108" s="43" t="str">
        <f t="shared" si="8"/>
        <v/>
      </c>
      <c r="B108" s="44">
        <v>43623</v>
      </c>
      <c r="C108" s="45" t="str">
        <f t="shared" si="9"/>
        <v>Fri</v>
      </c>
      <c r="D108" s="46">
        <v>0.72916666666666663</v>
      </c>
      <c r="E108" s="47">
        <f t="shared" si="10"/>
        <v>0.83333333333333326</v>
      </c>
      <c r="F108" s="95" t="s">
        <v>36</v>
      </c>
      <c r="G108" s="91" t="str">
        <f>VLOOKUP(F108,'2019 Mos Teams'!$F$3:$G$17,2,FALSE)</f>
        <v>Angels</v>
      </c>
      <c r="H108" s="97" t="s">
        <v>37</v>
      </c>
      <c r="I108" s="91" t="str">
        <f>VLOOKUP(H108,'2019 Mos Teams'!$F$3:$G$17,2,FALSE)</f>
        <v>Giants</v>
      </c>
      <c r="J108" s="48" t="s">
        <v>48</v>
      </c>
      <c r="K108" s="45" t="str">
        <f t="shared" si="7"/>
        <v/>
      </c>
      <c r="L108" s="94"/>
      <c r="M108" s="94"/>
    </row>
    <row r="109" spans="1:13" s="43" customFormat="1" x14ac:dyDescent="0.25">
      <c r="A109" s="43" t="str">
        <f t="shared" si="8"/>
        <v/>
      </c>
      <c r="B109" s="44">
        <v>43623</v>
      </c>
      <c r="C109" s="45" t="str">
        <f t="shared" si="9"/>
        <v>Fri</v>
      </c>
      <c r="D109" s="46">
        <v>0.70833333333333337</v>
      </c>
      <c r="E109" s="47">
        <v>0.79166666666666663</v>
      </c>
      <c r="F109" s="95" t="s">
        <v>34</v>
      </c>
      <c r="G109" s="91" t="str">
        <f>VLOOKUP(F109,'2019 Mos Teams'!$F$3:$G$17,2,FALSE)</f>
        <v>RedSox</v>
      </c>
      <c r="H109" s="97" t="s">
        <v>38</v>
      </c>
      <c r="I109" s="91" t="str">
        <f>VLOOKUP(H109,'2019 Mos Teams'!$F$3:$G$17,2,FALSE)</f>
        <v>Astros</v>
      </c>
      <c r="J109" s="48" t="s">
        <v>49</v>
      </c>
      <c r="K109" s="45" t="str">
        <f t="shared" si="7"/>
        <v/>
      </c>
      <c r="L109" s="94"/>
      <c r="M109" s="94"/>
    </row>
    <row r="110" spans="1:13" s="43" customFormat="1" x14ac:dyDescent="0.25">
      <c r="F110" s="50"/>
      <c r="G110" s="50"/>
      <c r="H110" s="50"/>
      <c r="I110" s="50"/>
    </row>
    <row r="111" spans="1:13" s="43" customFormat="1" x14ac:dyDescent="0.25">
      <c r="F111" s="50"/>
      <c r="G111" s="50"/>
      <c r="H111" s="50"/>
      <c r="I111" s="50"/>
    </row>
    <row r="112" spans="1:13" s="43" customFormat="1" x14ac:dyDescent="0.25">
      <c r="F112" s="50"/>
      <c r="G112" s="50"/>
      <c r="H112" s="50"/>
      <c r="I112" s="50"/>
    </row>
    <row r="113" spans="6:9" s="43" customFormat="1" x14ac:dyDescent="0.25">
      <c r="F113" s="50"/>
      <c r="G113" s="50"/>
      <c r="H113" s="50"/>
      <c r="I113" s="50"/>
    </row>
    <row r="114" spans="6:9" s="43" customFormat="1" x14ac:dyDescent="0.25">
      <c r="F114" s="50"/>
      <c r="G114" s="50"/>
      <c r="H114" s="50"/>
      <c r="I114" s="50"/>
    </row>
    <row r="115" spans="6:9" s="43" customFormat="1" x14ac:dyDescent="0.25">
      <c r="F115" s="50"/>
      <c r="G115" s="50"/>
      <c r="H115" s="50"/>
      <c r="I115" s="50"/>
    </row>
    <row r="116" spans="6:9" s="43" customFormat="1" x14ac:dyDescent="0.25">
      <c r="F116" s="50"/>
      <c r="G116" s="50"/>
      <c r="H116" s="50"/>
      <c r="I116" s="50"/>
    </row>
    <row r="117" spans="6:9" s="43" customFormat="1" x14ac:dyDescent="0.25">
      <c r="F117" s="50"/>
      <c r="G117" s="50"/>
      <c r="H117" s="50"/>
      <c r="I117" s="50"/>
    </row>
    <row r="118" spans="6:9" s="43" customFormat="1" x14ac:dyDescent="0.25">
      <c r="F118" s="50"/>
      <c r="G118" s="50"/>
      <c r="H118" s="50"/>
      <c r="I118" s="50"/>
    </row>
    <row r="119" spans="6:9" s="43" customFormat="1" x14ac:dyDescent="0.25">
      <c r="F119" s="50"/>
      <c r="G119" s="50"/>
      <c r="H119" s="50"/>
      <c r="I119" s="50"/>
    </row>
    <row r="120" spans="6:9" s="43" customFormat="1" x14ac:dyDescent="0.25">
      <c r="F120" s="50"/>
      <c r="G120" s="50"/>
      <c r="H120" s="50"/>
      <c r="I120" s="50"/>
    </row>
    <row r="121" spans="6:9" s="43" customFormat="1" x14ac:dyDescent="0.25">
      <c r="F121" s="50"/>
      <c r="G121" s="50"/>
      <c r="H121" s="50"/>
      <c r="I121" s="50"/>
    </row>
    <row r="122" spans="6:9" s="43" customFormat="1" x14ac:dyDescent="0.25">
      <c r="F122" s="50"/>
      <c r="G122" s="50"/>
      <c r="H122" s="50"/>
      <c r="I122" s="50"/>
    </row>
    <row r="123" spans="6:9" s="43" customFormat="1" x14ac:dyDescent="0.25">
      <c r="F123" s="50"/>
      <c r="G123" s="50"/>
      <c r="H123" s="50"/>
      <c r="I123" s="50"/>
    </row>
    <row r="124" spans="6:9" s="43" customFormat="1" x14ac:dyDescent="0.25">
      <c r="F124" s="50"/>
      <c r="G124" s="50"/>
      <c r="H124" s="50"/>
      <c r="I124" s="50"/>
    </row>
    <row r="125" spans="6:9" s="43" customFormat="1" x14ac:dyDescent="0.25">
      <c r="F125" s="50"/>
      <c r="G125" s="50"/>
      <c r="H125" s="50"/>
      <c r="I125" s="50"/>
    </row>
    <row r="126" spans="6:9" s="43" customFormat="1" x14ac:dyDescent="0.25">
      <c r="F126" s="50"/>
      <c r="G126" s="50"/>
      <c r="H126" s="50"/>
      <c r="I126" s="50"/>
    </row>
    <row r="127" spans="6:9" s="43" customFormat="1" x14ac:dyDescent="0.25">
      <c r="F127" s="50"/>
      <c r="G127" s="50"/>
      <c r="H127" s="50"/>
      <c r="I127" s="50"/>
    </row>
    <row r="128" spans="6:9" s="43" customFormat="1" x14ac:dyDescent="0.25">
      <c r="F128" s="50"/>
      <c r="G128" s="50"/>
      <c r="H128" s="50"/>
      <c r="I128" s="50"/>
    </row>
    <row r="129" spans="6:9" s="43" customFormat="1" x14ac:dyDescent="0.25">
      <c r="F129" s="50"/>
      <c r="G129" s="50"/>
      <c r="H129" s="50"/>
      <c r="I129" s="50"/>
    </row>
    <row r="130" spans="6:9" s="43" customFormat="1" x14ac:dyDescent="0.25">
      <c r="F130" s="50"/>
      <c r="G130" s="50"/>
      <c r="H130" s="50"/>
      <c r="I130" s="50"/>
    </row>
    <row r="131" spans="6:9" s="43" customFormat="1" x14ac:dyDescent="0.25">
      <c r="F131" s="50"/>
      <c r="G131" s="50"/>
      <c r="H131" s="50"/>
      <c r="I131" s="50"/>
    </row>
    <row r="132" spans="6:9" s="43" customFormat="1" x14ac:dyDescent="0.25">
      <c r="F132" s="50"/>
      <c r="G132" s="50"/>
      <c r="H132" s="50"/>
      <c r="I132" s="50"/>
    </row>
    <row r="133" spans="6:9" s="43" customFormat="1" x14ac:dyDescent="0.25">
      <c r="F133" s="50"/>
      <c r="G133" s="50"/>
      <c r="H133" s="50"/>
      <c r="I133" s="50"/>
    </row>
    <row r="134" spans="6:9" s="43" customFormat="1" x14ac:dyDescent="0.25">
      <c r="F134" s="50"/>
      <c r="G134" s="50"/>
      <c r="H134" s="50"/>
      <c r="I134" s="50"/>
    </row>
    <row r="135" spans="6:9" s="43" customFormat="1" x14ac:dyDescent="0.25">
      <c r="F135" s="50"/>
      <c r="G135" s="50"/>
      <c r="H135" s="50"/>
      <c r="I135" s="50"/>
    </row>
    <row r="136" spans="6:9" s="43" customFormat="1" x14ac:dyDescent="0.25">
      <c r="F136" s="50"/>
      <c r="G136" s="50"/>
      <c r="H136" s="50"/>
      <c r="I136" s="50"/>
    </row>
    <row r="137" spans="6:9" s="43" customFormat="1" x14ac:dyDescent="0.25">
      <c r="F137" s="50"/>
      <c r="G137" s="50"/>
      <c r="H137" s="50"/>
      <c r="I137" s="50"/>
    </row>
    <row r="138" spans="6:9" s="43" customFormat="1" x14ac:dyDescent="0.25">
      <c r="F138" s="50"/>
      <c r="G138" s="50"/>
      <c r="H138" s="50"/>
      <c r="I138" s="50"/>
    </row>
    <row r="139" spans="6:9" s="43" customFormat="1" x14ac:dyDescent="0.25">
      <c r="F139" s="50"/>
      <c r="G139" s="50"/>
      <c r="H139" s="50"/>
      <c r="I139" s="50"/>
    </row>
    <row r="140" spans="6:9" s="43" customFormat="1" x14ac:dyDescent="0.25">
      <c r="F140" s="50"/>
      <c r="G140" s="50"/>
      <c r="H140" s="50"/>
      <c r="I140" s="50"/>
    </row>
    <row r="141" spans="6:9" s="43" customFormat="1" x14ac:dyDescent="0.25">
      <c r="F141" s="50"/>
      <c r="G141" s="50"/>
      <c r="H141" s="50"/>
      <c r="I141" s="50"/>
    </row>
    <row r="142" spans="6:9" s="43" customFormat="1" x14ac:dyDescent="0.25">
      <c r="F142" s="50"/>
      <c r="G142" s="50"/>
      <c r="H142" s="50"/>
      <c r="I142" s="50"/>
    </row>
    <row r="143" spans="6:9" s="43" customFormat="1" x14ac:dyDescent="0.25">
      <c r="F143" s="50"/>
      <c r="G143" s="50"/>
      <c r="H143" s="50"/>
      <c r="I143" s="50"/>
    </row>
    <row r="144" spans="6:9" s="43" customFormat="1" x14ac:dyDescent="0.25">
      <c r="F144" s="50"/>
      <c r="G144" s="50"/>
      <c r="H144" s="50"/>
      <c r="I144" s="50"/>
    </row>
    <row r="145" spans="6:9" s="43" customFormat="1" x14ac:dyDescent="0.25">
      <c r="F145" s="50"/>
      <c r="G145" s="50"/>
      <c r="H145" s="50"/>
      <c r="I145" s="50"/>
    </row>
    <row r="146" spans="6:9" s="43" customFormat="1" x14ac:dyDescent="0.25">
      <c r="F146" s="50"/>
      <c r="G146" s="50"/>
      <c r="H146" s="50"/>
      <c r="I146" s="50"/>
    </row>
    <row r="147" spans="6:9" s="43" customFormat="1" x14ac:dyDescent="0.25">
      <c r="F147" s="50"/>
      <c r="G147" s="50"/>
      <c r="H147" s="50"/>
      <c r="I147" s="50"/>
    </row>
    <row r="148" spans="6:9" s="43" customFormat="1" x14ac:dyDescent="0.25">
      <c r="F148" s="50"/>
      <c r="G148" s="50"/>
      <c r="H148" s="50"/>
      <c r="I148" s="50"/>
    </row>
    <row r="149" spans="6:9" s="43" customFormat="1" x14ac:dyDescent="0.25">
      <c r="F149" s="50"/>
      <c r="G149" s="50"/>
      <c r="H149" s="50"/>
      <c r="I149" s="50"/>
    </row>
    <row r="150" spans="6:9" s="43" customFormat="1" x14ac:dyDescent="0.25">
      <c r="F150" s="50"/>
      <c r="G150" s="50"/>
      <c r="H150" s="50"/>
      <c r="I150" s="50"/>
    </row>
    <row r="151" spans="6:9" s="43" customFormat="1" x14ac:dyDescent="0.25">
      <c r="F151" s="50"/>
      <c r="G151" s="50"/>
      <c r="H151" s="50"/>
      <c r="I151" s="50"/>
    </row>
    <row r="152" spans="6:9" s="43" customFormat="1" x14ac:dyDescent="0.25">
      <c r="F152" s="50"/>
      <c r="G152" s="50"/>
      <c r="H152" s="50"/>
      <c r="I152" s="50"/>
    </row>
    <row r="153" spans="6:9" s="43" customFormat="1" x14ac:dyDescent="0.25">
      <c r="F153" s="50"/>
      <c r="G153" s="50"/>
      <c r="H153" s="50"/>
      <c r="I153" s="50"/>
    </row>
    <row r="154" spans="6:9" s="43" customFormat="1" x14ac:dyDescent="0.25">
      <c r="F154" s="50"/>
      <c r="G154" s="50"/>
      <c r="H154" s="50"/>
      <c r="I154" s="50"/>
    </row>
    <row r="155" spans="6:9" s="43" customFormat="1" x14ac:dyDescent="0.25">
      <c r="F155" s="50"/>
      <c r="G155" s="50"/>
      <c r="H155" s="50"/>
      <c r="I155" s="50"/>
    </row>
    <row r="156" spans="6:9" s="43" customFormat="1" x14ac:dyDescent="0.25">
      <c r="F156" s="50"/>
      <c r="G156" s="50"/>
      <c r="H156" s="50"/>
      <c r="I156" s="50"/>
    </row>
    <row r="157" spans="6:9" s="43" customFormat="1" x14ac:dyDescent="0.25">
      <c r="F157" s="50"/>
      <c r="G157" s="50"/>
      <c r="H157" s="50"/>
      <c r="I157" s="50"/>
    </row>
    <row r="158" spans="6:9" s="43" customFormat="1" x14ac:dyDescent="0.25">
      <c r="F158" s="50"/>
      <c r="G158" s="50"/>
      <c r="H158" s="50"/>
      <c r="I158" s="50"/>
    </row>
    <row r="159" spans="6:9" s="43" customFormat="1" x14ac:dyDescent="0.25">
      <c r="F159" s="50"/>
      <c r="G159" s="50"/>
      <c r="H159" s="50"/>
      <c r="I159" s="50"/>
    </row>
    <row r="160" spans="6:9" s="43" customFormat="1" x14ac:dyDescent="0.25">
      <c r="F160" s="50"/>
      <c r="G160" s="50"/>
      <c r="H160" s="50"/>
      <c r="I160" s="50"/>
    </row>
    <row r="161" spans="6:9" s="43" customFormat="1" x14ac:dyDescent="0.25">
      <c r="F161" s="50"/>
      <c r="G161" s="50"/>
      <c r="H161" s="50"/>
      <c r="I161" s="50"/>
    </row>
    <row r="162" spans="6:9" s="43" customFormat="1" x14ac:dyDescent="0.25">
      <c r="F162" s="50"/>
      <c r="G162" s="50"/>
      <c r="H162" s="50"/>
      <c r="I162" s="50"/>
    </row>
    <row r="163" spans="6:9" s="43" customFormat="1" x14ac:dyDescent="0.25">
      <c r="F163" s="50"/>
      <c r="G163" s="50"/>
      <c r="H163" s="50"/>
      <c r="I163" s="50"/>
    </row>
    <row r="164" spans="6:9" s="43" customFormat="1" x14ac:dyDescent="0.25">
      <c r="F164" s="50"/>
      <c r="G164" s="50"/>
      <c r="H164" s="50"/>
      <c r="I164" s="50"/>
    </row>
    <row r="165" spans="6:9" s="43" customFormat="1" x14ac:dyDescent="0.25">
      <c r="F165" s="50"/>
      <c r="G165" s="50"/>
      <c r="H165" s="50"/>
      <c r="I165" s="50"/>
    </row>
    <row r="166" spans="6:9" s="43" customFormat="1" x14ac:dyDescent="0.25">
      <c r="F166" s="50"/>
      <c r="G166" s="50"/>
      <c r="H166" s="50"/>
      <c r="I166" s="50"/>
    </row>
    <row r="167" spans="6:9" s="43" customFormat="1" x14ac:dyDescent="0.25">
      <c r="F167" s="50"/>
      <c r="G167" s="50"/>
      <c r="H167" s="50"/>
      <c r="I167" s="50"/>
    </row>
    <row r="168" spans="6:9" s="43" customFormat="1" x14ac:dyDescent="0.25">
      <c r="F168" s="50"/>
      <c r="G168" s="50"/>
      <c r="H168" s="50"/>
      <c r="I168" s="50"/>
    </row>
  </sheetData>
  <autoFilter ref="B4:K109"/>
  <mergeCells count="1">
    <mergeCell ref="L4:M4"/>
  </mergeCells>
  <conditionalFormatting sqref="L5:M5 A5:A109">
    <cfRule type="cellIs" dxfId="3" priority="7" operator="equal">
      <formula>1</formula>
    </cfRule>
  </conditionalFormatting>
  <conditionalFormatting sqref="L5:M5">
    <cfRule type="cellIs" dxfId="2" priority="6" operator="equal">
      <formula>1</formula>
    </cfRule>
  </conditionalFormatting>
  <conditionalFormatting sqref="L6:M109">
    <cfRule type="cellIs" dxfId="1" priority="2" operator="equal">
      <formula>1</formula>
    </cfRule>
  </conditionalFormatting>
  <conditionalFormatting sqref="L6:M109">
    <cfRule type="cellIs" dxfId="0" priority="1" operator="equal">
      <formula>1</formula>
    </cfRule>
  </conditionalFormatting>
  <dataValidations count="1">
    <dataValidation type="list" allowBlank="1" showInputMessage="1" showErrorMessage="1" sqref="I2">
      <formula1>$AF$2:$AV$2</formula1>
    </dataValidation>
  </dataValidation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'2019 Mos Teams'!$B$3:$B$19</xm:f>
          </x14:formula1>
          <xm:sqref>H1:H1048576 F1:F1048576</xm:sqref>
        </x14:dataValidation>
        <x14:dataValidation type="list" allowBlank="1" showInputMessage="1" showErrorMessage="1">
          <x14:formula1>
            <xm:f>'2019 Mos Teams'!$D$23:$D$28</xm:f>
          </x14:formula1>
          <xm:sqref>J1:J1048576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00"/>
  </sheetPr>
  <dimension ref="A1:AB219"/>
  <sheetViews>
    <sheetView workbookViewId="0">
      <selection activeCell="K28" sqref="K28"/>
    </sheetView>
  </sheetViews>
  <sheetFormatPr defaultRowHeight="15" x14ac:dyDescent="0.25"/>
  <cols>
    <col min="1" max="1" width="10.7109375" style="98" bestFit="1" customWidth="1"/>
    <col min="2" max="2" width="10.5703125" style="98" bestFit="1" customWidth="1"/>
    <col min="3" max="3" width="10.7109375" style="98" bestFit="1" customWidth="1"/>
    <col min="4" max="4" width="9.7109375" style="98" bestFit="1" customWidth="1"/>
    <col min="5" max="5" width="20.7109375" style="98" bestFit="1" customWidth="1"/>
    <col min="6" max="6" width="11.140625" style="98" bestFit="1" customWidth="1"/>
    <col min="7" max="7" width="20.5703125" style="98" bestFit="1" customWidth="1"/>
    <col min="8" max="8" width="12.85546875" style="98" bestFit="1" customWidth="1"/>
    <col min="9" max="9" width="15.7109375" style="98" bestFit="1" customWidth="1"/>
    <col min="10" max="10" width="13.85546875" style="98" bestFit="1" customWidth="1"/>
    <col min="11" max="11" width="11.28515625" style="98" bestFit="1" customWidth="1"/>
    <col min="12" max="12" width="4.85546875" style="98" bestFit="1" customWidth="1"/>
    <col min="13" max="13" width="16.85546875" style="98" bestFit="1" customWidth="1"/>
    <col min="14" max="14" width="18.140625" style="98" bestFit="1" customWidth="1"/>
    <col min="15" max="15" width="15.7109375" style="98" bestFit="1" customWidth="1"/>
    <col min="16" max="16" width="18.85546875" style="98" bestFit="1" customWidth="1"/>
    <col min="17" max="17" width="18.140625" style="98" bestFit="1" customWidth="1"/>
    <col min="18" max="18" width="13.28515625" style="98" bestFit="1" customWidth="1"/>
    <col min="19" max="19" width="18" style="98" bestFit="1" customWidth="1"/>
    <col min="20" max="20" width="8.85546875" style="98" bestFit="1" customWidth="1"/>
    <col min="21" max="21" width="9.140625" style="98" bestFit="1" customWidth="1"/>
    <col min="22" max="22" width="17" style="98" bestFit="1" customWidth="1"/>
    <col min="23" max="24" width="11.28515625" style="98" bestFit="1" customWidth="1"/>
    <col min="25" max="25" width="10.28515625" style="98" bestFit="1" customWidth="1"/>
    <col min="26" max="27" width="14.85546875" style="98" bestFit="1" customWidth="1"/>
    <col min="28" max="28" width="17.28515625" style="98" bestFit="1" customWidth="1"/>
    <col min="29" max="16384" width="9.140625" style="98"/>
  </cols>
  <sheetData>
    <row r="1" spans="1:28" x14ac:dyDescent="0.25">
      <c r="A1" s="61" t="s">
        <v>165</v>
      </c>
      <c r="B1" s="61" t="s">
        <v>166</v>
      </c>
      <c r="C1" s="61" t="s">
        <v>167</v>
      </c>
      <c r="D1" s="61" t="s">
        <v>168</v>
      </c>
      <c r="E1" s="61" t="s">
        <v>169</v>
      </c>
      <c r="F1" s="61" t="s">
        <v>170</v>
      </c>
      <c r="G1" s="61" t="s">
        <v>88</v>
      </c>
      <c r="H1" s="61" t="s">
        <v>171</v>
      </c>
      <c r="I1" s="61" t="s">
        <v>172</v>
      </c>
      <c r="J1" s="61" t="s">
        <v>173</v>
      </c>
      <c r="K1" s="61" t="s">
        <v>174</v>
      </c>
      <c r="L1" s="61" t="s">
        <v>175</v>
      </c>
      <c r="M1" s="61" t="s">
        <v>176</v>
      </c>
      <c r="N1" s="61" t="s">
        <v>177</v>
      </c>
      <c r="O1" s="61" t="s">
        <v>178</v>
      </c>
      <c r="P1" s="61" t="s">
        <v>179</v>
      </c>
      <c r="Q1" s="61" t="s">
        <v>180</v>
      </c>
      <c r="R1" s="61" t="s">
        <v>181</v>
      </c>
      <c r="S1" s="61" t="s">
        <v>182</v>
      </c>
      <c r="T1" s="61" t="s">
        <v>183</v>
      </c>
      <c r="U1" s="61" t="s">
        <v>184</v>
      </c>
      <c r="V1" s="61" t="s">
        <v>185</v>
      </c>
      <c r="W1" s="61" t="s">
        <v>186</v>
      </c>
      <c r="X1" s="61" t="s">
        <v>187</v>
      </c>
      <c r="Y1" s="61" t="s">
        <v>188</v>
      </c>
      <c r="Z1" s="61" t="s">
        <v>189</v>
      </c>
      <c r="AA1" s="61" t="s">
        <v>190</v>
      </c>
      <c r="AB1" s="61" t="s">
        <v>191</v>
      </c>
    </row>
    <row r="2" spans="1:28" x14ac:dyDescent="0.25">
      <c r="A2" s="135" t="str">
        <f>TEXT('2019 Mos P'!B5,"mm/dd/yyyy")</f>
        <v>04/01/2019</v>
      </c>
      <c r="B2" s="136">
        <f>'2019 Mos P'!D5</f>
        <v>0.70833333333333337</v>
      </c>
      <c r="C2" s="135" t="str">
        <f>A2</f>
        <v>04/01/2019</v>
      </c>
      <c r="D2" s="136">
        <f>'2019 Mos P'!E5</f>
        <v>0.77083333333333337</v>
      </c>
      <c r="E2" s="119" t="str">
        <f>CONCATENATE('2019 Mos P'!G5," Practice")</f>
        <v>Rays Practice</v>
      </c>
      <c r="F2" s="119"/>
      <c r="G2" s="119" t="str">
        <f>'2019 Mos P'!H5</f>
        <v>Bakerview East</v>
      </c>
      <c r="H2" s="119"/>
      <c r="I2" s="119"/>
      <c r="J2" s="119"/>
      <c r="K2" s="119"/>
      <c r="L2" s="119"/>
      <c r="M2" s="119" t="str">
        <f>VLOOKUP('2019 Mos P'!G5,'2019 Mos Teams'!$G$3:$I$17,3,FALSE)</f>
        <v>11URays2019</v>
      </c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</row>
    <row r="3" spans="1:28" x14ac:dyDescent="0.25">
      <c r="A3" s="135" t="str">
        <f>TEXT('2019 Mos P'!B6,"mm/dd/yyyy")</f>
        <v>04/01/2019</v>
      </c>
      <c r="B3" s="136">
        <f>'2019 Mos P'!D6</f>
        <v>0.70833333333333337</v>
      </c>
      <c r="C3" s="135" t="str">
        <f t="shared" ref="C3:C66" si="0">A3</f>
        <v>04/01/2019</v>
      </c>
      <c r="D3" s="136">
        <f>'2019 Mos P'!E6</f>
        <v>0.77083333333333337</v>
      </c>
      <c r="E3" s="119" t="str">
        <f>CONCATENATE('2019 Mos P'!G6," Practice")</f>
        <v>Mets Practice</v>
      </c>
      <c r="F3" s="119"/>
      <c r="G3" s="119" t="str">
        <f>'2019 Mos P'!H6</f>
        <v>Bakerview West</v>
      </c>
      <c r="H3" s="119"/>
      <c r="I3" s="119"/>
      <c r="J3" s="119"/>
      <c r="K3" s="119"/>
      <c r="L3" s="119"/>
      <c r="M3" s="119" t="str">
        <f>VLOOKUP('2019 Mos P'!G6,'2019 Mos Teams'!$G$3:$I$17,3,FALSE)</f>
        <v>11UMets2019</v>
      </c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</row>
    <row r="4" spans="1:28" x14ac:dyDescent="0.25">
      <c r="A4" s="135" t="str">
        <f>TEXT('2019 Mos P'!B7,"mm/dd/yyyy")</f>
        <v>04/01/2019</v>
      </c>
      <c r="B4" s="136">
        <f>'2019 Mos P'!D7</f>
        <v>0.70833333333333337</v>
      </c>
      <c r="C4" s="135" t="str">
        <f t="shared" si="0"/>
        <v>04/01/2019</v>
      </c>
      <c r="D4" s="136">
        <f>'2019 Mos P'!E7</f>
        <v>0.77083333333333337</v>
      </c>
      <c r="E4" s="119" t="str">
        <f>CONCATENATE('2019 Mos P'!G7," Practice")</f>
        <v>Athletics Practice</v>
      </c>
      <c r="F4" s="119"/>
      <c r="G4" s="119" t="str">
        <f>'2019 Mos P'!H7</f>
        <v>Bakerview South</v>
      </c>
      <c r="H4" s="119"/>
      <c r="I4" s="119"/>
      <c r="J4" s="119"/>
      <c r="K4" s="119"/>
      <c r="L4" s="119"/>
      <c r="M4" s="119" t="str">
        <f>VLOOKUP('2019 Mos P'!G7,'2019 Mos Teams'!$G$3:$I$17,3,FALSE)</f>
        <v>11UAthletics2019</v>
      </c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</row>
    <row r="5" spans="1:28" x14ac:dyDescent="0.25">
      <c r="A5" s="135" t="str">
        <f>TEXT('2019 Mos P'!B8,"mm/dd/yyyy")</f>
        <v>04/01/2019</v>
      </c>
      <c r="B5" s="136">
        <f>'2019 Mos P'!D8</f>
        <v>0.77083333333333337</v>
      </c>
      <c r="C5" s="135" t="str">
        <f t="shared" si="0"/>
        <v>04/01/2019</v>
      </c>
      <c r="D5" s="136">
        <f>'2019 Mos P'!E8</f>
        <v>0.83333333333333337</v>
      </c>
      <c r="E5" s="119" t="str">
        <f>CONCATENATE('2019 Mos P'!G8," Practice")</f>
        <v>Mariners Practice</v>
      </c>
      <c r="F5" s="119"/>
      <c r="G5" s="119" t="str">
        <f>'2019 Mos P'!H8</f>
        <v>SSAP #3 - East</v>
      </c>
      <c r="H5" s="119"/>
      <c r="I5" s="119"/>
      <c r="J5" s="119"/>
      <c r="K5" s="119"/>
      <c r="L5" s="119"/>
      <c r="M5" s="119" t="str">
        <f>VLOOKUP('2019 Mos P'!G8,'2019 Mos Teams'!$G$3:$I$17,3,FALSE)</f>
        <v>11UMariners2019</v>
      </c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</row>
    <row r="6" spans="1:28" x14ac:dyDescent="0.25">
      <c r="A6" s="135" t="str">
        <f>TEXT('2019 Mos P'!B9,"mm/dd/yyyy")</f>
        <v>04/01/2019</v>
      </c>
      <c r="B6" s="136">
        <f>'2019 Mos P'!D9</f>
        <v>0.77083333333333337</v>
      </c>
      <c r="C6" s="135" t="str">
        <f t="shared" si="0"/>
        <v>04/01/2019</v>
      </c>
      <c r="D6" s="136">
        <f>'2019 Mos P'!E9</f>
        <v>0.83333333333333337</v>
      </c>
      <c r="E6" s="119" t="str">
        <f>CONCATENATE('2019 Mos P'!G9," Practice")</f>
        <v>BlueJays Practice</v>
      </c>
      <c r="F6" s="119"/>
      <c r="G6" s="119" t="str">
        <f>'2019 Mos P'!H9</f>
        <v>SSAP #3 - Centre</v>
      </c>
      <c r="H6" s="119"/>
      <c r="I6" s="119"/>
      <c r="J6" s="119"/>
      <c r="K6" s="119"/>
      <c r="L6" s="119"/>
      <c r="M6" s="119" t="str">
        <f>VLOOKUP('2019 Mos P'!G9,'2019 Mos Teams'!$G$3:$I$17,3,FALSE)</f>
        <v>11UBlueJays2019</v>
      </c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</row>
    <row r="7" spans="1:28" x14ac:dyDescent="0.25">
      <c r="A7" s="135" t="str">
        <f>TEXT('2019 Mos P'!B10,"mm/dd/yyyy")</f>
        <v>04/01/2019</v>
      </c>
      <c r="B7" s="136">
        <f>'2019 Mos P'!D10</f>
        <v>0.77083333333333337</v>
      </c>
      <c r="C7" s="135" t="str">
        <f t="shared" si="0"/>
        <v>04/01/2019</v>
      </c>
      <c r="D7" s="136">
        <f>'2019 Mos P'!E10</f>
        <v>0.83333333333333337</v>
      </c>
      <c r="E7" s="119" t="str">
        <f>CONCATENATE('2019 Mos P'!G10," Practice")</f>
        <v>Pirates Practice</v>
      </c>
      <c r="F7" s="119"/>
      <c r="G7" s="119" t="str">
        <f>'2019 Mos P'!H10</f>
        <v>SSAP #3 - West</v>
      </c>
      <c r="H7" s="119"/>
      <c r="I7" s="119"/>
      <c r="J7" s="119"/>
      <c r="K7" s="119"/>
      <c r="L7" s="119"/>
      <c r="M7" s="119" t="str">
        <f>VLOOKUP('2019 Mos P'!G10,'2019 Mos Teams'!$G$3:$I$17,3,FALSE)</f>
        <v>11UPirates2019</v>
      </c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</row>
    <row r="8" spans="1:28" x14ac:dyDescent="0.25">
      <c r="A8" s="135" t="str">
        <f>TEXT('2019 Mos P'!B11,"mm/dd/yyyy")</f>
        <v>04/01/2019</v>
      </c>
      <c r="B8" s="136">
        <f>'2019 Mos P'!D11</f>
        <v>0.77083333333333337</v>
      </c>
      <c r="C8" s="135" t="str">
        <f t="shared" si="0"/>
        <v>04/01/2019</v>
      </c>
      <c r="D8" s="136">
        <f>'2019 Mos P'!E11</f>
        <v>0.83333333333333337</v>
      </c>
      <c r="E8" s="119" t="str">
        <f>CONCATENATE('2019 Mos P'!G11," Practice")</f>
        <v>Yankees Practice</v>
      </c>
      <c r="F8" s="119"/>
      <c r="G8" s="119" t="str">
        <f>'2019 Mos P'!H11</f>
        <v>Bakerview East</v>
      </c>
      <c r="H8" s="119"/>
      <c r="I8" s="119"/>
      <c r="J8" s="119"/>
      <c r="K8" s="119"/>
      <c r="L8" s="119"/>
      <c r="M8" s="119" t="str">
        <f>VLOOKUP('2019 Mos P'!G11,'2019 Mos Teams'!$G$3:$I$17,3,FALSE)</f>
        <v>11UYankees2019</v>
      </c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</row>
    <row r="9" spans="1:28" x14ac:dyDescent="0.25">
      <c r="A9" s="135" t="str">
        <f>TEXT('2019 Mos P'!B12,"mm/dd/yyyy")</f>
        <v>04/01/2019</v>
      </c>
      <c r="B9" s="136">
        <f>'2019 Mos P'!D12</f>
        <v>0.77083333333333337</v>
      </c>
      <c r="C9" s="135" t="str">
        <f t="shared" si="0"/>
        <v>04/01/2019</v>
      </c>
      <c r="D9" s="136">
        <f>'2019 Mos P'!E12</f>
        <v>0.83333333333333337</v>
      </c>
      <c r="E9" s="119" t="str">
        <f>CONCATENATE('2019 Mos P'!G12," Practice")</f>
        <v>Brewers Practice</v>
      </c>
      <c r="F9" s="119"/>
      <c r="G9" s="119" t="str">
        <f>'2019 Mos P'!H12</f>
        <v>Bakerview West</v>
      </c>
      <c r="H9" s="119"/>
      <c r="I9" s="119"/>
      <c r="J9" s="119"/>
      <c r="K9" s="119"/>
      <c r="L9" s="119"/>
      <c r="M9" s="119" t="str">
        <f>VLOOKUP('2019 Mos P'!G12,'2019 Mos Teams'!$G$3:$I$17,3,FALSE)</f>
        <v>11UBrewers2019</v>
      </c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</row>
    <row r="10" spans="1:28" x14ac:dyDescent="0.25">
      <c r="A10" s="135" t="str">
        <f>TEXT('2019 Mos P'!B13,"mm/dd/yyyy")</f>
        <v>04/01/2019</v>
      </c>
      <c r="B10" s="136">
        <f>'2019 Mos P'!D13</f>
        <v>0.77083333333333337</v>
      </c>
      <c r="C10" s="135" t="str">
        <f t="shared" si="0"/>
        <v>04/01/2019</v>
      </c>
      <c r="D10" s="136">
        <f>'2019 Mos P'!E13</f>
        <v>0.83333333333333337</v>
      </c>
      <c r="E10" s="119" t="str">
        <f>CONCATENATE('2019 Mos P'!G13," Practice")</f>
        <v>Nationals Practice</v>
      </c>
      <c r="F10" s="119"/>
      <c r="G10" s="119" t="str">
        <f>'2019 Mos P'!H13</f>
        <v>Bakerview South</v>
      </c>
      <c r="H10" s="119"/>
      <c r="I10" s="119"/>
      <c r="J10" s="119"/>
      <c r="K10" s="119"/>
      <c r="L10" s="119"/>
      <c r="M10" s="119" t="str">
        <f>VLOOKUP('2019 Mos P'!G13,'2019 Mos Teams'!$G$3:$I$17,3,FALSE)</f>
        <v>11UNationals2019</v>
      </c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</row>
    <row r="11" spans="1:28" x14ac:dyDescent="0.25">
      <c r="A11" s="135" t="str">
        <f>TEXT('2019 Mos P'!B14,"mm/dd/yyyy")</f>
        <v>04/02/2019</v>
      </c>
      <c r="B11" s="136">
        <f>'2019 Mos P'!D14</f>
        <v>0.77083333333333337</v>
      </c>
      <c r="C11" s="135" t="str">
        <f t="shared" si="0"/>
        <v>04/02/2019</v>
      </c>
      <c r="D11" s="136">
        <f>'2019 Mos P'!E14</f>
        <v>0.83333333333333337</v>
      </c>
      <c r="E11" s="119" t="str">
        <f>CONCATENATE('2019 Mos P'!G14," Practice")</f>
        <v>RedSox Practice</v>
      </c>
      <c r="F11" s="119"/>
      <c r="G11" s="119" t="str">
        <f>'2019 Mos P'!H14</f>
        <v>SSAP #3 - East</v>
      </c>
      <c r="H11" s="119"/>
      <c r="I11" s="119"/>
      <c r="J11" s="119"/>
      <c r="K11" s="119"/>
      <c r="L11" s="119"/>
      <c r="M11" s="119" t="str">
        <f>VLOOKUP('2019 Mos P'!G14,'2019 Mos Teams'!$G$3:$I$17,3,FALSE)</f>
        <v>11URedSox2019</v>
      </c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</row>
    <row r="12" spans="1:28" x14ac:dyDescent="0.25">
      <c r="A12" s="135" t="str">
        <f>TEXT('2019 Mos P'!B15,"mm/dd/yyyy")</f>
        <v>04/02/2019</v>
      </c>
      <c r="B12" s="136">
        <f>'2019 Mos P'!D15</f>
        <v>0.77083333333333337</v>
      </c>
      <c r="C12" s="135" t="str">
        <f t="shared" si="0"/>
        <v>04/02/2019</v>
      </c>
      <c r="D12" s="136">
        <f>'2019 Mos P'!E15</f>
        <v>0.83333333333333337</v>
      </c>
      <c r="E12" s="119" t="str">
        <f>CONCATENATE('2019 Mos P'!G15," Practice")</f>
        <v>Giants Practice</v>
      </c>
      <c r="F12" s="119"/>
      <c r="G12" s="119" t="str">
        <f>'2019 Mos P'!H15</f>
        <v>SSAP #3 - Centre</v>
      </c>
      <c r="H12" s="119"/>
      <c r="I12" s="119"/>
      <c r="J12" s="119"/>
      <c r="K12" s="119"/>
      <c r="L12" s="119"/>
      <c r="M12" s="119" t="str">
        <f>VLOOKUP('2019 Mos P'!G15,'2019 Mos Teams'!$G$3:$I$17,3,FALSE)</f>
        <v>11UGiants2019</v>
      </c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</row>
    <row r="13" spans="1:28" x14ac:dyDescent="0.25">
      <c r="A13" s="135" t="str">
        <f>TEXT('2019 Mos P'!B16,"mm/dd/yyyy")</f>
        <v>04/02/2019</v>
      </c>
      <c r="B13" s="136">
        <f>'2019 Mos P'!D16</f>
        <v>0.77083333333333337</v>
      </c>
      <c r="C13" s="135" t="str">
        <f t="shared" si="0"/>
        <v>04/02/2019</v>
      </c>
      <c r="D13" s="136">
        <f>'2019 Mos P'!E16</f>
        <v>0.83333333333333337</v>
      </c>
      <c r="E13" s="119" t="str">
        <f>CONCATENATE('2019 Mos P'!G16," Practice")</f>
        <v>Astros Practice</v>
      </c>
      <c r="F13" s="119"/>
      <c r="G13" s="119" t="str">
        <f>'2019 Mos P'!H16</f>
        <v>SSAP #3 - West</v>
      </c>
      <c r="H13" s="119"/>
      <c r="I13" s="119"/>
      <c r="J13" s="119"/>
      <c r="K13" s="119"/>
      <c r="L13" s="119"/>
      <c r="M13" s="119" t="str">
        <f>VLOOKUP('2019 Mos P'!G16,'2019 Mos Teams'!$G$3:$I$17,3,FALSE)</f>
        <v>11UAstros2019</v>
      </c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</row>
    <row r="14" spans="1:28" x14ac:dyDescent="0.25">
      <c r="A14" s="135" t="str">
        <f>TEXT('2019 Mos P'!B17,"mm/dd/yyyy")</f>
        <v>04/03/2019</v>
      </c>
      <c r="B14" s="136">
        <f>'2019 Mos P'!D17</f>
        <v>0.70833333333333337</v>
      </c>
      <c r="C14" s="135" t="str">
        <f t="shared" si="0"/>
        <v>04/03/2019</v>
      </c>
      <c r="D14" s="136">
        <f>'2019 Mos P'!E17</f>
        <v>0.77083333333333337</v>
      </c>
      <c r="E14" s="119" t="str">
        <f>CONCATENATE('2019 Mos P'!G17," Practice")</f>
        <v>Royals Practice</v>
      </c>
      <c r="F14" s="119"/>
      <c r="G14" s="119" t="str">
        <f>'2019 Mos P'!H17</f>
        <v>SSAP Dia #3 (Peewee)</v>
      </c>
      <c r="H14" s="119"/>
      <c r="I14" s="119"/>
      <c r="J14" s="119"/>
      <c r="K14" s="119"/>
      <c r="L14" s="119"/>
      <c r="M14" s="119" t="str">
        <f>VLOOKUP('2019 Mos P'!G17,'2019 Mos Teams'!$G$3:$I$17,3,FALSE)</f>
        <v>11URoyals2019</v>
      </c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</row>
    <row r="15" spans="1:28" x14ac:dyDescent="0.25">
      <c r="A15" s="135" t="str">
        <f>TEXT('2019 Mos P'!B18,"mm/dd/yyyy")</f>
        <v>04/03/2019</v>
      </c>
      <c r="B15" s="136">
        <f>'2019 Mos P'!D18</f>
        <v>0.70833333333333337</v>
      </c>
      <c r="C15" s="135" t="str">
        <f t="shared" si="0"/>
        <v>04/03/2019</v>
      </c>
      <c r="D15" s="136">
        <f>'2019 Mos P'!E18</f>
        <v>0.77083333333333337</v>
      </c>
      <c r="E15" s="119" t="str">
        <f>CONCATENATE('2019 Mos P'!G18," Practice")</f>
        <v>Brewers Practice</v>
      </c>
      <c r="F15" s="119"/>
      <c r="G15" s="119" t="str">
        <f>'2019 Mos P'!H18</f>
        <v>Bakerview East</v>
      </c>
      <c r="H15" s="119"/>
      <c r="I15" s="119"/>
      <c r="J15" s="119"/>
      <c r="K15" s="119"/>
      <c r="L15" s="119"/>
      <c r="M15" s="119" t="str">
        <f>VLOOKUP('2019 Mos P'!G18,'2019 Mos Teams'!$G$3:$I$17,3,FALSE)</f>
        <v>11UBrewers2019</v>
      </c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</row>
    <row r="16" spans="1:28" x14ac:dyDescent="0.25">
      <c r="A16" s="135" t="str">
        <f>TEXT('2019 Mos P'!B19,"mm/dd/yyyy")</f>
        <v>04/03/2019</v>
      </c>
      <c r="B16" s="136">
        <f>'2019 Mos P'!D19</f>
        <v>0.70833333333333337</v>
      </c>
      <c r="C16" s="135" t="str">
        <f t="shared" si="0"/>
        <v>04/03/2019</v>
      </c>
      <c r="D16" s="136">
        <f>'2019 Mos P'!E19</f>
        <v>0.77083333333333337</v>
      </c>
      <c r="E16" s="119" t="str">
        <f>CONCATENATE('2019 Mos P'!G19," Practice")</f>
        <v>Athletics Practice</v>
      </c>
      <c r="F16" s="119"/>
      <c r="G16" s="119" t="str">
        <f>'2019 Mos P'!H19</f>
        <v>Bakerview West</v>
      </c>
      <c r="H16" s="119"/>
      <c r="I16" s="119"/>
      <c r="J16" s="119"/>
      <c r="K16" s="119"/>
      <c r="L16" s="119"/>
      <c r="M16" s="119" t="str">
        <f>VLOOKUP('2019 Mos P'!G19,'2019 Mos Teams'!$G$3:$I$17,3,FALSE)</f>
        <v>11UAthletics2019</v>
      </c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</row>
    <row r="17" spans="1:28" x14ac:dyDescent="0.25">
      <c r="A17" s="135" t="str">
        <f>TEXT('2019 Mos P'!B20,"mm/dd/yyyy")</f>
        <v>04/03/2019</v>
      </c>
      <c r="B17" s="136">
        <f>'2019 Mos P'!D20</f>
        <v>0.70833333333333337</v>
      </c>
      <c r="C17" s="135" t="str">
        <f t="shared" si="0"/>
        <v>04/03/2019</v>
      </c>
      <c r="D17" s="136">
        <f>'2019 Mos P'!E20</f>
        <v>0.77083333333333337</v>
      </c>
      <c r="E17" s="119" t="str">
        <f>CONCATENATE('2019 Mos P'!G20," Practice")</f>
        <v>Yankees Practice</v>
      </c>
      <c r="F17" s="119"/>
      <c r="G17" s="119" t="str">
        <f>'2019 Mos P'!H20</f>
        <v>Bakerview South</v>
      </c>
      <c r="H17" s="119"/>
      <c r="I17" s="119"/>
      <c r="J17" s="119"/>
      <c r="K17" s="119"/>
      <c r="L17" s="119"/>
      <c r="M17" s="119" t="str">
        <f>VLOOKUP('2019 Mos P'!G20,'2019 Mos Teams'!$G$3:$I$17,3,FALSE)</f>
        <v>11UYankees2019</v>
      </c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</row>
    <row r="18" spans="1:28" x14ac:dyDescent="0.25">
      <c r="A18" s="135" t="str">
        <f>TEXT('2019 Mos P'!B21,"mm/dd/yyyy")</f>
        <v>04/03/2019</v>
      </c>
      <c r="B18" s="136">
        <f>'2019 Mos P'!D21</f>
        <v>0.77083333333333337</v>
      </c>
      <c r="C18" s="135" t="str">
        <f t="shared" si="0"/>
        <v>04/03/2019</v>
      </c>
      <c r="D18" s="136">
        <f>'2019 Mos P'!E21</f>
        <v>0.83333333333333337</v>
      </c>
      <c r="E18" s="119" t="str">
        <f>CONCATENATE('2019 Mos P'!G21," Practice")</f>
        <v>Nationals Practice</v>
      </c>
      <c r="F18" s="119"/>
      <c r="G18" s="119" t="str">
        <f>'2019 Mos P'!H21</f>
        <v>SSAP #3 - East</v>
      </c>
      <c r="H18" s="119"/>
      <c r="I18" s="119"/>
      <c r="J18" s="119"/>
      <c r="K18" s="119"/>
      <c r="L18" s="119"/>
      <c r="M18" s="119" t="str">
        <f>VLOOKUP('2019 Mos P'!G21,'2019 Mos Teams'!$G$3:$I$17,3,FALSE)</f>
        <v>11UNationals2019</v>
      </c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</row>
    <row r="19" spans="1:28" x14ac:dyDescent="0.25">
      <c r="A19" s="135" t="str">
        <f>TEXT('2019 Mos P'!B22,"mm/dd/yyyy")</f>
        <v>04/03/2019</v>
      </c>
      <c r="B19" s="136">
        <f>'2019 Mos P'!D22</f>
        <v>0.77083333333333337</v>
      </c>
      <c r="C19" s="135" t="str">
        <f t="shared" si="0"/>
        <v>04/03/2019</v>
      </c>
      <c r="D19" s="136">
        <f>'2019 Mos P'!E22</f>
        <v>0.83333333333333337</v>
      </c>
      <c r="E19" s="119" t="str">
        <f>CONCATENATE('2019 Mos P'!G22," Practice")</f>
        <v>Mariners Practice</v>
      </c>
      <c r="F19" s="119"/>
      <c r="G19" s="119" t="str">
        <f>'2019 Mos P'!H22</f>
        <v>SSAP #3 - Centre</v>
      </c>
      <c r="H19" s="119"/>
      <c r="I19" s="119"/>
      <c r="J19" s="119"/>
      <c r="K19" s="119"/>
      <c r="L19" s="119"/>
      <c r="M19" s="119" t="str">
        <f>VLOOKUP('2019 Mos P'!G22,'2019 Mos Teams'!$G$3:$I$17,3,FALSE)</f>
        <v>11UMariners2019</v>
      </c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</row>
    <row r="20" spans="1:28" x14ac:dyDescent="0.25">
      <c r="A20" s="135" t="str">
        <f>TEXT('2019 Mos P'!B23,"mm/dd/yyyy")</f>
        <v>04/03/2019</v>
      </c>
      <c r="B20" s="136">
        <f>'2019 Mos P'!D23</f>
        <v>0.77083333333333337</v>
      </c>
      <c r="C20" s="135" t="str">
        <f t="shared" si="0"/>
        <v>04/03/2019</v>
      </c>
      <c r="D20" s="136">
        <f>'2019 Mos P'!E23</f>
        <v>0.83333333333333337</v>
      </c>
      <c r="E20" s="119" t="str">
        <f>CONCATENATE('2019 Mos P'!G23," Practice")</f>
        <v>BlueJays Practice</v>
      </c>
      <c r="F20" s="119"/>
      <c r="G20" s="119" t="str">
        <f>'2019 Mos P'!H23</f>
        <v>SSAP #3 - West</v>
      </c>
      <c r="H20" s="119"/>
      <c r="I20" s="119"/>
      <c r="J20" s="119"/>
      <c r="K20" s="119"/>
      <c r="L20" s="119"/>
      <c r="M20" s="119" t="str">
        <f>VLOOKUP('2019 Mos P'!G23,'2019 Mos Teams'!$G$3:$I$17,3,FALSE)</f>
        <v>11UBlueJays2019</v>
      </c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</row>
    <row r="21" spans="1:28" x14ac:dyDescent="0.25">
      <c r="A21" s="135" t="str">
        <f>TEXT('2019 Mos P'!B24,"mm/dd/yyyy")</f>
        <v>04/03/2019</v>
      </c>
      <c r="B21" s="136">
        <f>'2019 Mos P'!D24</f>
        <v>0.77083333333333337</v>
      </c>
      <c r="C21" s="135" t="str">
        <f t="shared" si="0"/>
        <v>04/03/2019</v>
      </c>
      <c r="D21" s="136">
        <f>'2019 Mos P'!E24</f>
        <v>0.83333333333333337</v>
      </c>
      <c r="E21" s="119" t="str">
        <f>CONCATENATE('2019 Mos P'!G24," Practice")</f>
        <v>Mets Practice</v>
      </c>
      <c r="F21" s="119"/>
      <c r="G21" s="119" t="str">
        <f>'2019 Mos P'!H24</f>
        <v>Bakerview East</v>
      </c>
      <c r="H21" s="119"/>
      <c r="I21" s="119"/>
      <c r="J21" s="119"/>
      <c r="K21" s="119"/>
      <c r="L21" s="119"/>
      <c r="M21" s="119" t="str">
        <f>VLOOKUP('2019 Mos P'!G24,'2019 Mos Teams'!$G$3:$I$17,3,FALSE)</f>
        <v>11UMets2019</v>
      </c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</row>
    <row r="22" spans="1:28" x14ac:dyDescent="0.25">
      <c r="A22" s="135" t="str">
        <f>TEXT('2019 Mos P'!B25,"mm/dd/yyyy")</f>
        <v>04/03/2019</v>
      </c>
      <c r="B22" s="136">
        <f>'2019 Mos P'!D25</f>
        <v>0.77083333333333337</v>
      </c>
      <c r="C22" s="135" t="str">
        <f t="shared" si="0"/>
        <v>04/03/2019</v>
      </c>
      <c r="D22" s="136">
        <f>'2019 Mos P'!E25</f>
        <v>0.83333333333333337</v>
      </c>
      <c r="E22" s="119" t="str">
        <f>CONCATENATE('2019 Mos P'!G25," Practice")</f>
        <v>Rays Practice</v>
      </c>
      <c r="F22" s="119"/>
      <c r="G22" s="119" t="str">
        <f>'2019 Mos P'!H25</f>
        <v>Bakerview West</v>
      </c>
      <c r="H22" s="119"/>
      <c r="I22" s="119"/>
      <c r="J22" s="119"/>
      <c r="K22" s="119"/>
      <c r="L22" s="119"/>
      <c r="M22" s="119" t="str">
        <f>VLOOKUP('2019 Mos P'!G25,'2019 Mos Teams'!$G$3:$I$17,3,FALSE)</f>
        <v>11URays2019</v>
      </c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</row>
    <row r="23" spans="1:28" x14ac:dyDescent="0.25">
      <c r="A23" s="135" t="str">
        <f>TEXT('2019 Mos P'!B26,"mm/dd/yyyy")</f>
        <v>04/03/2019</v>
      </c>
      <c r="B23" s="136">
        <f>'2019 Mos P'!D26</f>
        <v>0.77083333333333337</v>
      </c>
      <c r="C23" s="135" t="str">
        <f t="shared" si="0"/>
        <v>04/03/2019</v>
      </c>
      <c r="D23" s="136">
        <f>'2019 Mos P'!E26</f>
        <v>0.83333333333333337</v>
      </c>
      <c r="E23" s="119" t="str">
        <f>CONCATENATE('2019 Mos P'!G26," Practice")</f>
        <v>Pirates Practice</v>
      </c>
      <c r="F23" s="119"/>
      <c r="G23" s="119" t="str">
        <f>'2019 Mos P'!H26</f>
        <v>Bakerview South</v>
      </c>
      <c r="H23" s="119"/>
      <c r="I23" s="119"/>
      <c r="J23" s="119"/>
      <c r="K23" s="119"/>
      <c r="L23" s="119"/>
      <c r="M23" s="119" t="str">
        <f>VLOOKUP('2019 Mos P'!G26,'2019 Mos Teams'!$G$3:$I$17,3,FALSE)</f>
        <v>11UPirates2019</v>
      </c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</row>
    <row r="24" spans="1:28" x14ac:dyDescent="0.25">
      <c r="A24" s="135" t="str">
        <f>TEXT('2019 Mos P'!B27,"mm/dd/yyyy")</f>
        <v>04/03/2019</v>
      </c>
      <c r="B24" s="136">
        <f>'2019 Mos P'!D27</f>
        <v>0.77083333333333337</v>
      </c>
      <c r="C24" s="135" t="str">
        <f t="shared" si="0"/>
        <v>04/03/2019</v>
      </c>
      <c r="D24" s="136">
        <f>'2019 Mos P'!E27</f>
        <v>0.83333333333333337</v>
      </c>
      <c r="E24" s="119" t="str">
        <f>CONCATENATE('2019 Mos P'!G27," Practice")</f>
        <v>Angels Practice</v>
      </c>
      <c r="F24" s="119"/>
      <c r="G24" s="119" t="str">
        <f>'2019 Mos P'!H27</f>
        <v>SSAP Dia #3 (Peewee)</v>
      </c>
      <c r="H24" s="119"/>
      <c r="I24" s="119"/>
      <c r="J24" s="119"/>
      <c r="K24" s="119"/>
      <c r="L24" s="119"/>
      <c r="M24" s="119" t="str">
        <f>VLOOKUP('2019 Mos P'!G27,'2019 Mos Teams'!$G$3:$I$17,3,FALSE)</f>
        <v>11UAngels2019</v>
      </c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</row>
    <row r="25" spans="1:28" x14ac:dyDescent="0.25">
      <c r="A25" s="135" t="str">
        <f>TEXT('2019 Mos P'!B28,"mm/dd/yyyy")</f>
        <v>04/05/2019</v>
      </c>
      <c r="B25" s="136">
        <f>'2019 Mos P'!D28</f>
        <v>0.70833333333333337</v>
      </c>
      <c r="C25" s="135" t="str">
        <f t="shared" si="0"/>
        <v>04/05/2019</v>
      </c>
      <c r="D25" s="136">
        <f>'2019 Mos P'!E28</f>
        <v>0.77083333333333337</v>
      </c>
      <c r="E25" s="119" t="str">
        <f>CONCATENATE('2019 Mos P'!G28," Practice")</f>
        <v>RedSox Practice</v>
      </c>
      <c r="F25" s="119"/>
      <c r="G25" s="119" t="str">
        <f>'2019 Mos P'!H28</f>
        <v>SSAP #3 - East</v>
      </c>
      <c r="H25" s="119"/>
      <c r="I25" s="119"/>
      <c r="J25" s="119"/>
      <c r="K25" s="119"/>
      <c r="L25" s="119"/>
      <c r="M25" s="119" t="str">
        <f>VLOOKUP('2019 Mos P'!G28,'2019 Mos Teams'!$G$3:$I$17,3,FALSE)</f>
        <v>11URedSox2019</v>
      </c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</row>
    <row r="26" spans="1:28" x14ac:dyDescent="0.25">
      <c r="A26" s="135" t="str">
        <f>TEXT('2019 Mos P'!B29,"mm/dd/yyyy")</f>
        <v>04/05/2019</v>
      </c>
      <c r="B26" s="136">
        <f>'2019 Mos P'!D29</f>
        <v>0.70833333333333337</v>
      </c>
      <c r="C26" s="135" t="str">
        <f t="shared" si="0"/>
        <v>04/05/2019</v>
      </c>
      <c r="D26" s="136">
        <f>'2019 Mos P'!E29</f>
        <v>0.77083333333333337</v>
      </c>
      <c r="E26" s="119" t="str">
        <f>CONCATENATE('2019 Mos P'!G29," Practice")</f>
        <v>Astros Practice</v>
      </c>
      <c r="F26" s="119"/>
      <c r="G26" s="119" t="str">
        <f>'2019 Mos P'!H29</f>
        <v>SSAP #3 - West</v>
      </c>
      <c r="H26" s="119"/>
      <c r="I26" s="119"/>
      <c r="J26" s="119"/>
      <c r="K26" s="119"/>
      <c r="L26" s="119"/>
      <c r="M26" s="119" t="str">
        <f>VLOOKUP('2019 Mos P'!G29,'2019 Mos Teams'!$G$3:$I$17,3,FALSE)</f>
        <v>11UAstros2019</v>
      </c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</row>
    <row r="27" spans="1:28" x14ac:dyDescent="0.25">
      <c r="A27" s="135" t="str">
        <f>TEXT('2019 Mos P'!B30,"mm/dd/yyyy")</f>
        <v>04/05/2019</v>
      </c>
      <c r="B27" s="136">
        <f>'2019 Mos P'!D30</f>
        <v>0.70833333333333337</v>
      </c>
      <c r="C27" s="135" t="str">
        <f t="shared" si="0"/>
        <v>04/05/2019</v>
      </c>
      <c r="D27" s="136">
        <f>'2019 Mos P'!E30</f>
        <v>0.77083333333333337</v>
      </c>
      <c r="E27" s="119" t="str">
        <f>CONCATENATE('2019 Mos P'!G30," Practice")</f>
        <v>Royals Practice</v>
      </c>
      <c r="F27" s="119"/>
      <c r="G27" s="119" t="str">
        <f>'2019 Mos P'!H30</f>
        <v>Bakerview East</v>
      </c>
      <c r="H27" s="119"/>
      <c r="I27" s="119"/>
      <c r="J27" s="119"/>
      <c r="K27" s="119"/>
      <c r="L27" s="119"/>
      <c r="M27" s="119" t="str">
        <f>VLOOKUP('2019 Mos P'!G30,'2019 Mos Teams'!$G$3:$I$17,3,FALSE)</f>
        <v>11URoyals2019</v>
      </c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</row>
    <row r="28" spans="1:28" x14ac:dyDescent="0.25">
      <c r="A28" s="135" t="str">
        <f>TEXT('2019 Mos P'!B31,"mm/dd/yyyy")</f>
        <v>04/05/2019</v>
      </c>
      <c r="B28" s="136">
        <f>'2019 Mos P'!D31</f>
        <v>0.77083333333333337</v>
      </c>
      <c r="C28" s="135" t="str">
        <f t="shared" si="0"/>
        <v>04/05/2019</v>
      </c>
      <c r="D28" s="136">
        <f>'2019 Mos P'!E31</f>
        <v>0.83333333333333337</v>
      </c>
      <c r="E28" s="119" t="str">
        <f>CONCATENATE('2019 Mos P'!G31," Practice")</f>
        <v>Angels Practice</v>
      </c>
      <c r="F28" s="119"/>
      <c r="G28" s="119" t="str">
        <f>'2019 Mos P'!H31</f>
        <v>SSAP #3 - East</v>
      </c>
      <c r="H28" s="119"/>
      <c r="I28" s="119"/>
      <c r="J28" s="119"/>
      <c r="K28" s="119"/>
      <c r="L28" s="119"/>
      <c r="M28" s="119" t="str">
        <f>VLOOKUP('2019 Mos P'!G31,'2019 Mos Teams'!$G$3:$I$17,3,FALSE)</f>
        <v>11UAngels2019</v>
      </c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</row>
    <row r="29" spans="1:28" x14ac:dyDescent="0.25">
      <c r="A29" s="135" t="str">
        <f>TEXT('2019 Mos P'!B32,"mm/dd/yyyy")</f>
        <v>04/05/2019</v>
      </c>
      <c r="B29" s="136">
        <f>'2019 Mos P'!D32</f>
        <v>0.77083333333333337</v>
      </c>
      <c r="C29" s="135" t="str">
        <f t="shared" si="0"/>
        <v>04/05/2019</v>
      </c>
      <c r="D29" s="136">
        <f>'2019 Mos P'!E32</f>
        <v>0.83333333333333337</v>
      </c>
      <c r="E29" s="119" t="str">
        <f>CONCATENATE('2019 Mos P'!G32," Practice")</f>
        <v>Giants Practice</v>
      </c>
      <c r="F29" s="119"/>
      <c r="G29" s="119" t="str">
        <f>'2019 Mos P'!H32</f>
        <v>SSAP #3 - West</v>
      </c>
      <c r="H29" s="119"/>
      <c r="I29" s="119"/>
      <c r="J29" s="119"/>
      <c r="K29" s="119"/>
      <c r="L29" s="119"/>
      <c r="M29" s="119" t="str">
        <f>VLOOKUP('2019 Mos P'!G32,'2019 Mos Teams'!$G$3:$I$17,3,FALSE)</f>
        <v>11UGiants2019</v>
      </c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</row>
    <row r="30" spans="1:28" x14ac:dyDescent="0.25">
      <c r="A30" s="135" t="str">
        <f>TEXT('2019 Mos P'!B33,"mm/dd/yyyy")</f>
        <v>04/06/2019</v>
      </c>
      <c r="B30" s="136">
        <f>'2019 Mos P'!D33</f>
        <v>0.375</v>
      </c>
      <c r="C30" s="135" t="str">
        <f t="shared" si="0"/>
        <v>04/06/2019</v>
      </c>
      <c r="D30" s="136">
        <f>'2019 Mos P'!E33</f>
        <v>0.4375</v>
      </c>
      <c r="E30" s="119" t="str">
        <f>CONCATENATE('2019 Mos P'!G33," Practice")</f>
        <v>Pirates Practice</v>
      </c>
      <c r="F30" s="119"/>
      <c r="G30" s="119" t="str">
        <f>'2019 Mos P'!H33</f>
        <v>Centennial Diamond</v>
      </c>
      <c r="H30" s="119"/>
      <c r="I30" s="119"/>
      <c r="J30" s="119"/>
      <c r="K30" s="119"/>
      <c r="L30" s="119"/>
      <c r="M30" s="119" t="str">
        <f>VLOOKUP('2019 Mos P'!G33,'2019 Mos Teams'!$G$3:$I$17,3,FALSE)</f>
        <v>11UPirates2019</v>
      </c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</row>
    <row r="31" spans="1:28" x14ac:dyDescent="0.25">
      <c r="A31" s="135" t="str">
        <f>TEXT('2019 Mos P'!B34,"mm/dd/yyyy")</f>
        <v>04/06/2019</v>
      </c>
      <c r="B31" s="136">
        <f>'2019 Mos P'!D34</f>
        <v>0.41666666666666669</v>
      </c>
      <c r="C31" s="135" t="str">
        <f t="shared" si="0"/>
        <v>04/06/2019</v>
      </c>
      <c r="D31" s="136">
        <f>'2019 Mos P'!E34</f>
        <v>0.47916666666666669</v>
      </c>
      <c r="E31" s="119" t="str">
        <f>CONCATENATE('2019 Mos P'!G34," Practice")</f>
        <v>BlueJays Practice</v>
      </c>
      <c r="F31" s="119"/>
      <c r="G31" s="119" t="str">
        <f>'2019 Mos P'!H34</f>
        <v>Bakerview West</v>
      </c>
      <c r="H31" s="119"/>
      <c r="I31" s="119"/>
      <c r="J31" s="119"/>
      <c r="K31" s="119"/>
      <c r="L31" s="119"/>
      <c r="M31" s="119" t="str">
        <f>VLOOKUP('2019 Mos P'!G34,'2019 Mos Teams'!$G$3:$I$17,3,FALSE)</f>
        <v>11UBlueJays2019</v>
      </c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</row>
    <row r="32" spans="1:28" x14ac:dyDescent="0.25">
      <c r="A32" s="135" t="str">
        <f>TEXT('2019 Mos P'!B35,"mm/dd/yyyy")</f>
        <v>04/06/2019</v>
      </c>
      <c r="B32" s="136">
        <f>'2019 Mos P'!D35</f>
        <v>0.4375</v>
      </c>
      <c r="C32" s="135" t="str">
        <f t="shared" si="0"/>
        <v>04/06/2019</v>
      </c>
      <c r="D32" s="136">
        <f>'2019 Mos P'!E35</f>
        <v>0.5</v>
      </c>
      <c r="E32" s="119" t="str">
        <f>CONCATENATE('2019 Mos P'!G35," Practice")</f>
        <v>Rays Practice</v>
      </c>
      <c r="F32" s="119"/>
      <c r="G32" s="119" t="str">
        <f>'2019 Mos P'!H35</f>
        <v>Centennial Diamond</v>
      </c>
      <c r="H32" s="119"/>
      <c r="I32" s="119"/>
      <c r="J32" s="119"/>
      <c r="K32" s="119"/>
      <c r="L32" s="119"/>
      <c r="M32" s="119" t="str">
        <f>VLOOKUP('2019 Mos P'!G35,'2019 Mos Teams'!$G$3:$I$17,3,FALSE)</f>
        <v>11URays2019</v>
      </c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</row>
    <row r="33" spans="1:28" x14ac:dyDescent="0.25">
      <c r="A33" s="135" t="str">
        <f>TEXT('2019 Mos P'!B36,"mm/dd/yyyy")</f>
        <v>04/06/2019</v>
      </c>
      <c r="B33" s="136">
        <f>'2019 Mos P'!D36</f>
        <v>0.47916666666666669</v>
      </c>
      <c r="C33" s="135" t="str">
        <f t="shared" si="0"/>
        <v>04/06/2019</v>
      </c>
      <c r="D33" s="136">
        <f>'2019 Mos P'!E36</f>
        <v>0.54166666666666674</v>
      </c>
      <c r="E33" s="119" t="str">
        <f>CONCATENATE('2019 Mos P'!G36," Practice")</f>
        <v>Mariners Practice</v>
      </c>
      <c r="F33" s="119"/>
      <c r="G33" s="119" t="str">
        <f>'2019 Mos P'!H36</f>
        <v>Bakerview West</v>
      </c>
      <c r="H33" s="119"/>
      <c r="I33" s="119"/>
      <c r="J33" s="119"/>
      <c r="K33" s="119"/>
      <c r="L33" s="119"/>
      <c r="M33" s="119" t="str">
        <f>VLOOKUP('2019 Mos P'!G36,'2019 Mos Teams'!$G$3:$I$17,3,FALSE)</f>
        <v>11UMariners2019</v>
      </c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</row>
    <row r="34" spans="1:28" x14ac:dyDescent="0.25">
      <c r="A34" s="135" t="str">
        <f>TEXT('2019 Mos P'!B37,"mm/dd/yyyy")</f>
        <v>04/06/2019</v>
      </c>
      <c r="B34" s="136">
        <f>'2019 Mos P'!D37</f>
        <v>0.5</v>
      </c>
      <c r="C34" s="135" t="str">
        <f t="shared" si="0"/>
        <v>04/06/2019</v>
      </c>
      <c r="D34" s="136">
        <f>'2019 Mos P'!E37</f>
        <v>0.5625</v>
      </c>
      <c r="E34" s="119" t="str">
        <f>CONCATENATE('2019 Mos P'!G37," Practice")</f>
        <v>Yankees Practice</v>
      </c>
      <c r="F34" s="119"/>
      <c r="G34" s="119" t="str">
        <f>'2019 Mos P'!H37</f>
        <v>Centennial Diamond</v>
      </c>
      <c r="H34" s="119"/>
      <c r="I34" s="119"/>
      <c r="J34" s="119"/>
      <c r="K34" s="119"/>
      <c r="L34" s="119"/>
      <c r="M34" s="119" t="str">
        <f>VLOOKUP('2019 Mos P'!G37,'2019 Mos Teams'!$G$3:$I$17,3,FALSE)</f>
        <v>11UYankees2019</v>
      </c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</row>
    <row r="35" spans="1:28" x14ac:dyDescent="0.25">
      <c r="A35" s="135" t="str">
        <f>TEXT('2019 Mos P'!B38,"mm/dd/yyyy")</f>
        <v>04/06/2019</v>
      </c>
      <c r="B35" s="136">
        <f>'2019 Mos P'!D38</f>
        <v>0.52083333333333337</v>
      </c>
      <c r="C35" s="135" t="str">
        <f t="shared" si="0"/>
        <v>04/06/2019</v>
      </c>
      <c r="D35" s="136">
        <f>'2019 Mos P'!E38</f>
        <v>0.58333333333333337</v>
      </c>
      <c r="E35" s="119" t="str">
        <f>CONCATENATE('2019 Mos P'!G38," Practice")</f>
        <v>Nationals Practice</v>
      </c>
      <c r="F35" s="119"/>
      <c r="G35" s="119" t="str">
        <f>'2019 Mos P'!H38</f>
        <v>Bakerview East</v>
      </c>
      <c r="H35" s="119"/>
      <c r="I35" s="119"/>
      <c r="J35" s="119"/>
      <c r="K35" s="119"/>
      <c r="L35" s="119"/>
      <c r="M35" s="119" t="str">
        <f>VLOOKUP('2019 Mos P'!G38,'2019 Mos Teams'!$G$3:$I$17,3,FALSE)</f>
        <v>11UNationals2019</v>
      </c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</row>
    <row r="36" spans="1:28" x14ac:dyDescent="0.25">
      <c r="A36" s="135" t="str">
        <f>TEXT('2019 Mos P'!B39,"mm/dd/yyyy")</f>
        <v>04/06/2019</v>
      </c>
      <c r="B36" s="136">
        <f>'2019 Mos P'!D39</f>
        <v>0.5625</v>
      </c>
      <c r="C36" s="135" t="str">
        <f t="shared" si="0"/>
        <v>04/06/2019</v>
      </c>
      <c r="D36" s="136">
        <f>'2019 Mos P'!E39</f>
        <v>0.625</v>
      </c>
      <c r="E36" s="119" t="str">
        <f>CONCATENATE('2019 Mos P'!G39," Practice")</f>
        <v>Mets Practice</v>
      </c>
      <c r="F36" s="119"/>
      <c r="G36" s="119" t="str">
        <f>'2019 Mos P'!H39</f>
        <v>Centennial Diamond</v>
      </c>
      <c r="H36" s="119"/>
      <c r="I36" s="119"/>
      <c r="J36" s="119"/>
      <c r="K36" s="119"/>
      <c r="L36" s="119"/>
      <c r="M36" s="119" t="str">
        <f>VLOOKUP('2019 Mos P'!G39,'2019 Mos Teams'!$G$3:$I$17,3,FALSE)</f>
        <v>11UMets2019</v>
      </c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</row>
    <row r="37" spans="1:28" x14ac:dyDescent="0.25">
      <c r="A37" s="135" t="str">
        <f>TEXT('2019 Mos P'!B40,"mm/dd/yyyy")</f>
        <v>04/06/2019</v>
      </c>
      <c r="B37" s="136">
        <f>'2019 Mos P'!D40</f>
        <v>0.58333333333333337</v>
      </c>
      <c r="C37" s="135" t="str">
        <f t="shared" si="0"/>
        <v>04/06/2019</v>
      </c>
      <c r="D37" s="136">
        <f>'2019 Mos P'!E40</f>
        <v>0.64583333333333337</v>
      </c>
      <c r="E37" s="119" t="str">
        <f>CONCATENATE('2019 Mos P'!G40," Practice")</f>
        <v>Athletics Practice</v>
      </c>
      <c r="F37" s="119"/>
      <c r="G37" s="119" t="str">
        <f>'2019 Mos P'!H40</f>
        <v>Bakerview East</v>
      </c>
      <c r="H37" s="119"/>
      <c r="I37" s="119"/>
      <c r="J37" s="119"/>
      <c r="K37" s="119"/>
      <c r="L37" s="119"/>
      <c r="M37" s="119" t="str">
        <f>VLOOKUP('2019 Mos P'!G40,'2019 Mos Teams'!$G$3:$I$17,3,FALSE)</f>
        <v>11UAthletics2019</v>
      </c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</row>
    <row r="38" spans="1:28" x14ac:dyDescent="0.25">
      <c r="A38" s="135" t="str">
        <f>TEXT('2019 Mos P'!B41,"mm/dd/yyyy")</f>
        <v>04/06/2019</v>
      </c>
      <c r="B38" s="136">
        <f>'2019 Mos P'!D41</f>
        <v>0.625</v>
      </c>
      <c r="C38" s="135" t="str">
        <f t="shared" si="0"/>
        <v>04/06/2019</v>
      </c>
      <c r="D38" s="136">
        <f>'2019 Mos P'!E41</f>
        <v>0.6875</v>
      </c>
      <c r="E38" s="119" t="str">
        <f>CONCATENATE('2019 Mos P'!G41," Practice")</f>
        <v>Brewers Practice</v>
      </c>
      <c r="F38" s="119"/>
      <c r="G38" s="119" t="str">
        <f>'2019 Mos P'!H41</f>
        <v>Centennial Diamond</v>
      </c>
      <c r="H38" s="119"/>
      <c r="I38" s="119"/>
      <c r="J38" s="119"/>
      <c r="K38" s="119"/>
      <c r="L38" s="119"/>
      <c r="M38" s="119" t="str">
        <f>VLOOKUP('2019 Mos P'!G41,'2019 Mos Teams'!$G$3:$I$17,3,FALSE)</f>
        <v>11UBrewers2019</v>
      </c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</row>
    <row r="39" spans="1:28" x14ac:dyDescent="0.25">
      <c r="A39" s="135" t="str">
        <f>TEXT('2019 Mos P'!B42,"mm/dd/yyyy")</f>
        <v>04/07/2019</v>
      </c>
      <c r="B39" s="136">
        <f>'2019 Mos P'!D42</f>
        <v>0.39583333333333331</v>
      </c>
      <c r="C39" s="135" t="str">
        <f t="shared" si="0"/>
        <v>04/07/2019</v>
      </c>
      <c r="D39" s="136">
        <f>'2019 Mos P'!E42</f>
        <v>0.45833333333333331</v>
      </c>
      <c r="E39" s="119" t="str">
        <f>CONCATENATE('2019 Mos P'!G42," Practice")</f>
        <v>Angels Practice</v>
      </c>
      <c r="F39" s="119"/>
      <c r="G39" s="119" t="str">
        <f>'2019 Mos P'!H42</f>
        <v>Centennial Diamond</v>
      </c>
      <c r="H39" s="119"/>
      <c r="I39" s="119"/>
      <c r="J39" s="119"/>
      <c r="K39" s="119"/>
      <c r="L39" s="119"/>
      <c r="M39" s="119" t="str">
        <f>VLOOKUP('2019 Mos P'!G42,'2019 Mos Teams'!$G$3:$I$17,3,FALSE)</f>
        <v>11UAngels2019</v>
      </c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</row>
    <row r="40" spans="1:28" x14ac:dyDescent="0.25">
      <c r="A40" s="135" t="str">
        <f>TEXT('2019 Mos P'!B43,"mm/dd/yyyy")</f>
        <v>04/07/2019</v>
      </c>
      <c r="B40" s="136">
        <f>'2019 Mos P'!D43</f>
        <v>0.45833333333333331</v>
      </c>
      <c r="C40" s="135" t="str">
        <f t="shared" si="0"/>
        <v>04/07/2019</v>
      </c>
      <c r="D40" s="136">
        <f>'2019 Mos P'!E43</f>
        <v>0.52083333333333326</v>
      </c>
      <c r="E40" s="119" t="str">
        <f>CONCATENATE('2019 Mos P'!G43," Practice")</f>
        <v>Giants Practice</v>
      </c>
      <c r="F40" s="119"/>
      <c r="G40" s="119" t="str">
        <f>'2019 Mos P'!H43</f>
        <v>Centennial Diamond</v>
      </c>
      <c r="H40" s="119"/>
      <c r="I40" s="119"/>
      <c r="J40" s="119"/>
      <c r="K40" s="119"/>
      <c r="L40" s="119"/>
      <c r="M40" s="119" t="str">
        <f>VLOOKUP('2019 Mos P'!G43,'2019 Mos Teams'!$G$3:$I$17,3,FALSE)</f>
        <v>11UGiants2019</v>
      </c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</row>
    <row r="41" spans="1:28" x14ac:dyDescent="0.25">
      <c r="A41" s="135" t="str">
        <f>TEXT('2019 Mos P'!B44,"mm/dd/yyyy")</f>
        <v>04/07/2019</v>
      </c>
      <c r="B41" s="136">
        <f>'2019 Mos P'!D44</f>
        <v>0.52083333333333337</v>
      </c>
      <c r="C41" s="135" t="str">
        <f t="shared" si="0"/>
        <v>04/07/2019</v>
      </c>
      <c r="D41" s="136">
        <f>'2019 Mos P'!E44</f>
        <v>0.58333333333333337</v>
      </c>
      <c r="E41" s="119" t="str">
        <f>CONCATENATE('2019 Mos P'!G44," Practice")</f>
        <v>Astros Practice</v>
      </c>
      <c r="F41" s="119"/>
      <c r="G41" s="119" t="str">
        <f>'2019 Mos P'!H44</f>
        <v>Centennial Diamond</v>
      </c>
      <c r="H41" s="119"/>
      <c r="I41" s="119"/>
      <c r="J41" s="119"/>
      <c r="K41" s="119"/>
      <c r="L41" s="119"/>
      <c r="M41" s="119" t="str">
        <f>VLOOKUP('2019 Mos P'!G44,'2019 Mos Teams'!$G$3:$I$17,3,FALSE)</f>
        <v>11UAstros2019</v>
      </c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</row>
    <row r="42" spans="1:28" x14ac:dyDescent="0.25">
      <c r="A42" s="135" t="str">
        <f>TEXT('2019 Mos P'!B45,"mm/dd/yyyy")</f>
        <v>04/07/2019</v>
      </c>
      <c r="B42" s="136">
        <f>'2019 Mos P'!D45</f>
        <v>0.58333333333333337</v>
      </c>
      <c r="C42" s="135" t="str">
        <f t="shared" si="0"/>
        <v>04/07/2019</v>
      </c>
      <c r="D42" s="136">
        <f>'2019 Mos P'!E45</f>
        <v>0.64583333333333337</v>
      </c>
      <c r="E42" s="119" t="str">
        <f>CONCATENATE('2019 Mos P'!G45," Practice")</f>
        <v>RedSox Practice</v>
      </c>
      <c r="F42" s="119"/>
      <c r="G42" s="119" t="str">
        <f>'2019 Mos P'!H45</f>
        <v>Centennial Diamond</v>
      </c>
      <c r="H42" s="119"/>
      <c r="I42" s="119"/>
      <c r="J42" s="119"/>
      <c r="K42" s="119"/>
      <c r="L42" s="119"/>
      <c r="M42" s="119" t="str">
        <f>VLOOKUP('2019 Mos P'!G45,'2019 Mos Teams'!$G$3:$I$17,3,FALSE)</f>
        <v>11URedSox2019</v>
      </c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</row>
    <row r="43" spans="1:28" x14ac:dyDescent="0.25">
      <c r="A43" s="135" t="str">
        <f>TEXT('2019 Mos P'!B46,"mm/dd/yyyy")</f>
        <v>04/07/2019</v>
      </c>
      <c r="B43" s="136">
        <f>'2019 Mos P'!D46</f>
        <v>0.64583333333333337</v>
      </c>
      <c r="C43" s="135" t="str">
        <f t="shared" si="0"/>
        <v>04/07/2019</v>
      </c>
      <c r="D43" s="136">
        <f>'2019 Mos P'!E46</f>
        <v>0.70833333333333337</v>
      </c>
      <c r="E43" s="119" t="str">
        <f>CONCATENATE('2019 Mos P'!G46," Practice")</f>
        <v>Royals Practice</v>
      </c>
      <c r="F43" s="119"/>
      <c r="G43" s="119" t="str">
        <f>'2019 Mos P'!H46</f>
        <v>Centennial Diamond</v>
      </c>
      <c r="H43" s="119"/>
      <c r="I43" s="119"/>
      <c r="J43" s="119"/>
      <c r="K43" s="119"/>
      <c r="L43" s="119"/>
      <c r="M43" s="119" t="str">
        <f>VLOOKUP('2019 Mos P'!G46,'2019 Mos Teams'!$G$3:$I$17,3,FALSE)</f>
        <v>11URoyals2019</v>
      </c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</row>
    <row r="44" spans="1:28" x14ac:dyDescent="0.25">
      <c r="A44" s="135" t="str">
        <f>TEXT('2019 Mos P'!B47,"mm/dd/yyyy")</f>
        <v>04/08/2019</v>
      </c>
      <c r="B44" s="136">
        <f>'2019 Mos P'!D47</f>
        <v>0.70833333333333337</v>
      </c>
      <c r="C44" s="135" t="str">
        <f t="shared" si="0"/>
        <v>04/08/2019</v>
      </c>
      <c r="D44" s="136">
        <f>'2019 Mos P'!E47</f>
        <v>0.77083333333333337</v>
      </c>
      <c r="E44" s="119" t="str">
        <f>CONCATENATE('2019 Mos P'!G47," Practice")</f>
        <v>Mets Practice</v>
      </c>
      <c r="F44" s="119"/>
      <c r="G44" s="119" t="str">
        <f>'2019 Mos P'!H47</f>
        <v>SSAP #3 - East</v>
      </c>
      <c r="H44" s="119"/>
      <c r="I44" s="119"/>
      <c r="J44" s="119"/>
      <c r="K44" s="119"/>
      <c r="L44" s="119"/>
      <c r="M44" s="119" t="str">
        <f>VLOOKUP('2019 Mos P'!G47,'2019 Mos Teams'!$G$3:$I$17,3,FALSE)</f>
        <v>11UMets2019</v>
      </c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</row>
    <row r="45" spans="1:28" x14ac:dyDescent="0.25">
      <c r="A45" s="135" t="str">
        <f>TEXT('2019 Mos P'!B48,"mm/dd/yyyy")</f>
        <v>04/08/2019</v>
      </c>
      <c r="B45" s="136">
        <f>'2019 Mos P'!D48</f>
        <v>0.70833333333333337</v>
      </c>
      <c r="C45" s="135" t="str">
        <f t="shared" si="0"/>
        <v>04/08/2019</v>
      </c>
      <c r="D45" s="136">
        <f>'2019 Mos P'!E48</f>
        <v>0.77083333333333337</v>
      </c>
      <c r="E45" s="119" t="str">
        <f>CONCATENATE('2019 Mos P'!G48," Practice")</f>
        <v>Pirates Practice</v>
      </c>
      <c r="F45" s="119"/>
      <c r="G45" s="119" t="str">
        <f>'2019 Mos P'!H48</f>
        <v>SSAP #3 - West</v>
      </c>
      <c r="H45" s="119"/>
      <c r="I45" s="119"/>
      <c r="J45" s="119"/>
      <c r="K45" s="119"/>
      <c r="L45" s="119"/>
      <c r="M45" s="119" t="str">
        <f>VLOOKUP('2019 Mos P'!G48,'2019 Mos Teams'!$G$3:$I$17,3,FALSE)</f>
        <v>11UPirates2019</v>
      </c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</row>
    <row r="46" spans="1:28" x14ac:dyDescent="0.25">
      <c r="A46" s="135" t="str">
        <f>TEXT('2019 Mos P'!B49,"mm/dd/yyyy")</f>
        <v>04/08/2019</v>
      </c>
      <c r="B46" s="136">
        <f>'2019 Mos P'!D49</f>
        <v>0.70833333333333337</v>
      </c>
      <c r="C46" s="135" t="str">
        <f t="shared" si="0"/>
        <v>04/08/2019</v>
      </c>
      <c r="D46" s="136">
        <f>'2019 Mos P'!E49</f>
        <v>0.77083333333333337</v>
      </c>
      <c r="E46" s="119" t="str">
        <f>CONCATENATE('2019 Mos P'!G49," Practice")</f>
        <v>Athletics Practice</v>
      </c>
      <c r="F46" s="119"/>
      <c r="G46" s="119" t="str">
        <f>'2019 Mos P'!H49</f>
        <v>Centennial Diamond</v>
      </c>
      <c r="H46" s="119"/>
      <c r="I46" s="119"/>
      <c r="J46" s="119"/>
      <c r="K46" s="119"/>
      <c r="L46" s="119"/>
      <c r="M46" s="119" t="str">
        <f>VLOOKUP('2019 Mos P'!G49,'2019 Mos Teams'!$G$3:$I$17,3,FALSE)</f>
        <v>11UAthletics2019</v>
      </c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</row>
    <row r="47" spans="1:28" x14ac:dyDescent="0.25">
      <c r="A47" s="135" t="str">
        <f>TEXT('2019 Mos P'!B50,"mm/dd/yyyy")</f>
        <v>04/08/2019</v>
      </c>
      <c r="B47" s="136">
        <f>'2019 Mos P'!D50</f>
        <v>0.70833333333333337</v>
      </c>
      <c r="C47" s="135" t="str">
        <f t="shared" si="0"/>
        <v>04/08/2019</v>
      </c>
      <c r="D47" s="136">
        <f>'2019 Mos P'!E50</f>
        <v>0.77083333333333337</v>
      </c>
      <c r="E47" s="119" t="str">
        <f>CONCATENATE('2019 Mos P'!G50," Practice")</f>
        <v>Brewers Practice</v>
      </c>
      <c r="F47" s="119"/>
      <c r="G47" s="119" t="str">
        <f>'2019 Mos P'!H50</f>
        <v>Bakerview East</v>
      </c>
      <c r="H47" s="119"/>
      <c r="I47" s="119"/>
      <c r="J47" s="119"/>
      <c r="K47" s="119"/>
      <c r="L47" s="119"/>
      <c r="M47" s="119" t="str">
        <f>VLOOKUP('2019 Mos P'!G50,'2019 Mos Teams'!$G$3:$I$17,3,FALSE)</f>
        <v>11UBrewers2019</v>
      </c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</row>
    <row r="48" spans="1:28" x14ac:dyDescent="0.25">
      <c r="A48" s="135" t="str">
        <f>TEXT('2019 Mos P'!B51,"mm/dd/yyyy")</f>
        <v>04/08/2019</v>
      </c>
      <c r="B48" s="136">
        <f>'2019 Mos P'!D51</f>
        <v>0.70833333333333337</v>
      </c>
      <c r="C48" s="135" t="str">
        <f t="shared" si="0"/>
        <v>04/08/2019</v>
      </c>
      <c r="D48" s="136">
        <f>'2019 Mos P'!E51</f>
        <v>0.77083333333333337</v>
      </c>
      <c r="E48" s="119" t="str">
        <f>CONCATENATE('2019 Mos P'!G51," Practice")</f>
        <v>BlueJays Practice</v>
      </c>
      <c r="F48" s="119"/>
      <c r="G48" s="119" t="str">
        <f>'2019 Mos P'!H51</f>
        <v>Bakerview West</v>
      </c>
      <c r="H48" s="119"/>
      <c r="I48" s="119"/>
      <c r="J48" s="119"/>
      <c r="K48" s="119"/>
      <c r="L48" s="119"/>
      <c r="M48" s="119" t="str">
        <f>VLOOKUP('2019 Mos P'!G51,'2019 Mos Teams'!$G$3:$I$17,3,FALSE)</f>
        <v>11UBlueJays2019</v>
      </c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</row>
    <row r="49" spans="1:28" x14ac:dyDescent="0.25">
      <c r="A49" s="135" t="str">
        <f>TEXT('2019 Mos P'!B52,"mm/dd/yyyy")</f>
        <v>04/08/2019</v>
      </c>
      <c r="B49" s="136">
        <f>'2019 Mos P'!D52</f>
        <v>0.77083333333333337</v>
      </c>
      <c r="C49" s="135" t="str">
        <f t="shared" si="0"/>
        <v>04/08/2019</v>
      </c>
      <c r="D49" s="136">
        <f>'2019 Mos P'!E52</f>
        <v>0.83333333333333337</v>
      </c>
      <c r="E49" s="119" t="str">
        <f>CONCATENATE('2019 Mos P'!G52," Practice")</f>
        <v>Nationals Practice</v>
      </c>
      <c r="F49" s="119"/>
      <c r="G49" s="119" t="str">
        <f>'2019 Mos P'!H52</f>
        <v>SSAP #3 - East</v>
      </c>
      <c r="H49" s="119"/>
      <c r="I49" s="119"/>
      <c r="J49" s="119"/>
      <c r="K49" s="119"/>
      <c r="L49" s="119"/>
      <c r="M49" s="119" t="str">
        <f>VLOOKUP('2019 Mos P'!G52,'2019 Mos Teams'!$G$3:$I$17,3,FALSE)</f>
        <v>11UNationals2019</v>
      </c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</row>
    <row r="50" spans="1:28" x14ac:dyDescent="0.25">
      <c r="A50" s="135" t="str">
        <f>TEXT('2019 Mos P'!B53,"mm/dd/yyyy")</f>
        <v>04/08/2019</v>
      </c>
      <c r="B50" s="136">
        <f>'2019 Mos P'!D53</f>
        <v>0.77083333333333337</v>
      </c>
      <c r="C50" s="135" t="str">
        <f t="shared" si="0"/>
        <v>04/08/2019</v>
      </c>
      <c r="D50" s="136">
        <f>'2019 Mos P'!E53</f>
        <v>0.83333333333333337</v>
      </c>
      <c r="E50" s="119" t="str">
        <f>CONCATENATE('2019 Mos P'!G53," Practice")</f>
        <v>Rays Practice</v>
      </c>
      <c r="F50" s="119"/>
      <c r="G50" s="119" t="str">
        <f>'2019 Mos P'!H53</f>
        <v>SSAP #3 - West</v>
      </c>
      <c r="H50" s="119"/>
      <c r="I50" s="119"/>
      <c r="J50" s="119"/>
      <c r="K50" s="119"/>
      <c r="L50" s="119"/>
      <c r="M50" s="119" t="str">
        <f>VLOOKUP('2019 Mos P'!G53,'2019 Mos Teams'!$G$3:$I$17,3,FALSE)</f>
        <v>11URays2019</v>
      </c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</row>
    <row r="51" spans="1:28" x14ac:dyDescent="0.25">
      <c r="A51" s="135" t="str">
        <f>TEXT('2019 Mos P'!B54,"mm/dd/yyyy")</f>
        <v>04/08/2019</v>
      </c>
      <c r="B51" s="136">
        <f>'2019 Mos P'!D54</f>
        <v>0.77083333333333337</v>
      </c>
      <c r="C51" s="135" t="str">
        <f t="shared" si="0"/>
        <v>04/08/2019</v>
      </c>
      <c r="D51" s="136">
        <f>'2019 Mos P'!E54</f>
        <v>0.83333333333333337</v>
      </c>
      <c r="E51" s="119" t="str">
        <f>CONCATENATE('2019 Mos P'!G54," Practice")</f>
        <v>Yankees Practice</v>
      </c>
      <c r="F51" s="119"/>
      <c r="G51" s="119" t="str">
        <f>'2019 Mos P'!H54</f>
        <v>Centennial Diamond</v>
      </c>
      <c r="H51" s="119"/>
      <c r="I51" s="119"/>
      <c r="J51" s="119"/>
      <c r="K51" s="119"/>
      <c r="L51" s="119"/>
      <c r="M51" s="119" t="str">
        <f>VLOOKUP('2019 Mos P'!G54,'2019 Mos Teams'!$G$3:$I$17,3,FALSE)</f>
        <v>11UYankees2019</v>
      </c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</row>
    <row r="52" spans="1:28" x14ac:dyDescent="0.25">
      <c r="A52" s="135" t="str">
        <f>TEXT('2019 Mos P'!B55,"mm/dd/yyyy")</f>
        <v>04/08/2019</v>
      </c>
      <c r="B52" s="136">
        <f>'2019 Mos P'!D55</f>
        <v>0.77083333333333337</v>
      </c>
      <c r="C52" s="135" t="str">
        <f t="shared" si="0"/>
        <v>04/08/2019</v>
      </c>
      <c r="D52" s="136">
        <f>'2019 Mos P'!E55</f>
        <v>0.83333333333333337</v>
      </c>
      <c r="E52" s="119" t="str">
        <f>CONCATENATE('2019 Mos P'!G55," Practice")</f>
        <v>Mariners Practice</v>
      </c>
      <c r="F52" s="119"/>
      <c r="G52" s="119" t="str">
        <f>'2019 Mos P'!H55</f>
        <v>Bakerview East</v>
      </c>
      <c r="H52" s="119"/>
      <c r="I52" s="119"/>
      <c r="J52" s="119"/>
      <c r="K52" s="119"/>
      <c r="L52" s="119"/>
      <c r="M52" s="119" t="str">
        <f>VLOOKUP('2019 Mos P'!G55,'2019 Mos Teams'!$G$3:$I$17,3,FALSE)</f>
        <v>11UMariners2019</v>
      </c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</row>
    <row r="53" spans="1:28" x14ac:dyDescent="0.25">
      <c r="A53" s="135" t="str">
        <f>TEXT('2019 Mos P'!B56,"mm/dd/yyyy")</f>
        <v>04/09/2019</v>
      </c>
      <c r="B53" s="136">
        <f>'2019 Mos P'!D56</f>
        <v>0.70833333333333337</v>
      </c>
      <c r="C53" s="135" t="str">
        <f t="shared" si="0"/>
        <v>04/09/2019</v>
      </c>
      <c r="D53" s="136">
        <f>'2019 Mos P'!E56</f>
        <v>0.77083333333333337</v>
      </c>
      <c r="E53" s="119" t="str">
        <f>CONCATENATE('2019 Mos P'!G56," Practice")</f>
        <v>Angels Practice</v>
      </c>
      <c r="F53" s="119"/>
      <c r="G53" s="119" t="str">
        <f>'2019 Mos P'!H56</f>
        <v>SSAP #3 - West</v>
      </c>
      <c r="H53" s="119"/>
      <c r="I53" s="119"/>
      <c r="J53" s="119"/>
      <c r="K53" s="119"/>
      <c r="L53" s="119"/>
      <c r="M53" s="119" t="str">
        <f>VLOOKUP('2019 Mos P'!G56,'2019 Mos Teams'!$G$3:$I$17,3,FALSE)</f>
        <v>11UAngels2019</v>
      </c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</row>
    <row r="54" spans="1:28" x14ac:dyDescent="0.25">
      <c r="A54" s="135" t="str">
        <f>TEXT('2019 Mos P'!B57,"mm/dd/yyyy")</f>
        <v>04/09/2019</v>
      </c>
      <c r="B54" s="136">
        <f>'2019 Mos P'!D57</f>
        <v>0.70833333333333337</v>
      </c>
      <c r="C54" s="135" t="str">
        <f t="shared" si="0"/>
        <v>04/09/2019</v>
      </c>
      <c r="D54" s="136">
        <f>'2019 Mos P'!E57</f>
        <v>0.77083333333333337</v>
      </c>
      <c r="E54" s="119" t="str">
        <f>CONCATENATE('2019 Mos P'!G57," Practice")</f>
        <v>RedSox Practice</v>
      </c>
      <c r="F54" s="119"/>
      <c r="G54" s="119" t="str">
        <f>'2019 Mos P'!H57</f>
        <v>Centennial Diamond</v>
      </c>
      <c r="H54" s="119"/>
      <c r="I54" s="119"/>
      <c r="J54" s="119"/>
      <c r="K54" s="119"/>
      <c r="L54" s="119"/>
      <c r="M54" s="119" t="str">
        <f>VLOOKUP('2019 Mos P'!G57,'2019 Mos Teams'!$G$3:$I$17,3,FALSE)</f>
        <v>11URedSox2019</v>
      </c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</row>
    <row r="55" spans="1:28" x14ac:dyDescent="0.25">
      <c r="A55" s="135" t="str">
        <f>TEXT('2019 Mos P'!B58,"mm/dd/yyyy")</f>
        <v>04/09/2019</v>
      </c>
      <c r="B55" s="136">
        <f>'2019 Mos P'!D58</f>
        <v>0.77083333333333337</v>
      </c>
      <c r="C55" s="135" t="str">
        <f t="shared" si="0"/>
        <v>04/09/2019</v>
      </c>
      <c r="D55" s="136">
        <f>'2019 Mos P'!E58</f>
        <v>0.83333333333333337</v>
      </c>
      <c r="E55" s="119" t="str">
        <f>CONCATENATE('2019 Mos P'!G58," Practice")</f>
        <v>Astros Practice</v>
      </c>
      <c r="F55" s="119"/>
      <c r="G55" s="119" t="str">
        <f>'2019 Mos P'!H58</f>
        <v>SSAP #3 - East</v>
      </c>
      <c r="H55" s="119"/>
      <c r="I55" s="119"/>
      <c r="J55" s="119"/>
      <c r="K55" s="119"/>
      <c r="L55" s="119"/>
      <c r="M55" s="119" t="str">
        <f>VLOOKUP('2019 Mos P'!G58,'2019 Mos Teams'!$G$3:$I$17,3,FALSE)</f>
        <v>11UAstros2019</v>
      </c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</row>
    <row r="56" spans="1:28" x14ac:dyDescent="0.25">
      <c r="A56" s="135" t="str">
        <f>TEXT('2019 Mos P'!B59,"mm/dd/yyyy")</f>
        <v>04/09/2019</v>
      </c>
      <c r="B56" s="136">
        <f>'2019 Mos P'!D59</f>
        <v>0.77083333333333337</v>
      </c>
      <c r="C56" s="135" t="str">
        <f t="shared" si="0"/>
        <v>04/09/2019</v>
      </c>
      <c r="D56" s="136">
        <f>'2019 Mos P'!E59</f>
        <v>0.83333333333333337</v>
      </c>
      <c r="E56" s="119" t="str">
        <f>CONCATENATE('2019 Mos P'!G59," Practice")</f>
        <v>Giants Practice</v>
      </c>
      <c r="F56" s="119"/>
      <c r="G56" s="119" t="str">
        <f>'2019 Mos P'!H59</f>
        <v>SSAP #3 - West</v>
      </c>
      <c r="H56" s="119"/>
      <c r="I56" s="119"/>
      <c r="J56" s="119"/>
      <c r="K56" s="119"/>
      <c r="L56" s="119"/>
      <c r="M56" s="119" t="str">
        <f>VLOOKUP('2019 Mos P'!G59,'2019 Mos Teams'!$G$3:$I$17,3,FALSE)</f>
        <v>11UGiants2019</v>
      </c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</row>
    <row r="57" spans="1:28" x14ac:dyDescent="0.25">
      <c r="A57" s="135" t="str">
        <f>TEXT('2019 Mos P'!B60,"mm/dd/yyyy")</f>
        <v>04/09/2019</v>
      </c>
      <c r="B57" s="136">
        <f>'2019 Mos P'!D60</f>
        <v>0.77083333333333337</v>
      </c>
      <c r="C57" s="135" t="str">
        <f t="shared" si="0"/>
        <v>04/09/2019</v>
      </c>
      <c r="D57" s="136">
        <f>'2019 Mos P'!E60</f>
        <v>0.83333333333333337</v>
      </c>
      <c r="E57" s="119" t="str">
        <f>CONCATENATE('2019 Mos P'!G60," Practice")</f>
        <v>Royals Practice</v>
      </c>
      <c r="F57" s="119"/>
      <c r="G57" s="119" t="str">
        <f>'2019 Mos P'!H60</f>
        <v>Centennial Diamond</v>
      </c>
      <c r="H57" s="119"/>
      <c r="I57" s="119"/>
      <c r="J57" s="119"/>
      <c r="K57" s="119"/>
      <c r="L57" s="119"/>
      <c r="M57" s="119" t="str">
        <f>VLOOKUP('2019 Mos P'!G60,'2019 Mos Teams'!$G$3:$I$17,3,FALSE)</f>
        <v>11URoyals2019</v>
      </c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</row>
    <row r="58" spans="1:28" x14ac:dyDescent="0.25">
      <c r="A58" s="135" t="str">
        <f>TEXT('2019 Mos P'!B61,"mm/dd/yyyy")</f>
        <v>04/10/2019</v>
      </c>
      <c r="B58" s="136">
        <f>'2019 Mos P'!D61</f>
        <v>0.70833333333333337</v>
      </c>
      <c r="C58" s="135" t="str">
        <f t="shared" si="0"/>
        <v>04/10/2019</v>
      </c>
      <c r="D58" s="136">
        <f>'2019 Mos P'!E61</f>
        <v>0.77083333333333337</v>
      </c>
      <c r="E58" s="119" t="str">
        <f>CONCATENATE('2019 Mos P'!G61," Practice")</f>
        <v>Brewers Practice</v>
      </c>
      <c r="F58" s="119"/>
      <c r="G58" s="119" t="str">
        <f>'2019 Mos P'!H61</f>
        <v>SSAP #3 - East</v>
      </c>
      <c r="H58" s="119"/>
      <c r="I58" s="119"/>
      <c r="J58" s="119"/>
      <c r="K58" s="119"/>
      <c r="L58" s="119"/>
      <c r="M58" s="119" t="str">
        <f>VLOOKUP('2019 Mos P'!G61,'2019 Mos Teams'!$G$3:$I$17,3,FALSE)</f>
        <v>11UBrewers2019</v>
      </c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</row>
    <row r="59" spans="1:28" x14ac:dyDescent="0.25">
      <c r="A59" s="135" t="str">
        <f>TEXT('2019 Mos P'!B62,"mm/dd/yyyy")</f>
        <v>04/10/2019</v>
      </c>
      <c r="B59" s="136">
        <f>'2019 Mos P'!D62</f>
        <v>0.70833333333333337</v>
      </c>
      <c r="C59" s="135" t="str">
        <f t="shared" si="0"/>
        <v>04/10/2019</v>
      </c>
      <c r="D59" s="136">
        <f>'2019 Mos P'!E62</f>
        <v>0.77083333333333337</v>
      </c>
      <c r="E59" s="119" t="str">
        <f>CONCATENATE('2019 Mos P'!G62," Practice")</f>
        <v>BlueJays Practice</v>
      </c>
      <c r="F59" s="119"/>
      <c r="G59" s="119" t="str">
        <f>'2019 Mos P'!H62</f>
        <v>SSAP #3 - West</v>
      </c>
      <c r="H59" s="119"/>
      <c r="I59" s="119"/>
      <c r="J59" s="119"/>
      <c r="K59" s="119"/>
      <c r="L59" s="119"/>
      <c r="M59" s="119" t="str">
        <f>VLOOKUP('2019 Mos P'!G62,'2019 Mos Teams'!$G$3:$I$17,3,FALSE)</f>
        <v>11UBlueJays2019</v>
      </c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</row>
    <row r="60" spans="1:28" x14ac:dyDescent="0.25">
      <c r="A60" s="135" t="str">
        <f>TEXT('2019 Mos P'!B63,"mm/dd/yyyy")</f>
        <v>04/10/2019</v>
      </c>
      <c r="B60" s="136">
        <f>'2019 Mos P'!D63</f>
        <v>0.70833333333333337</v>
      </c>
      <c r="C60" s="135" t="str">
        <f t="shared" si="0"/>
        <v>04/10/2019</v>
      </c>
      <c r="D60" s="136">
        <f>'2019 Mos P'!E63</f>
        <v>0.77083333333333337</v>
      </c>
      <c r="E60" s="119" t="str">
        <f>CONCATENATE('2019 Mos P'!G63," Practice")</f>
        <v>Mets Practice</v>
      </c>
      <c r="F60" s="119"/>
      <c r="G60" s="119" t="str">
        <f>'2019 Mos P'!H63</f>
        <v>Centennial Diamond</v>
      </c>
      <c r="H60" s="119"/>
      <c r="I60" s="119"/>
      <c r="J60" s="119"/>
      <c r="K60" s="119"/>
      <c r="L60" s="119"/>
      <c r="M60" s="119" t="str">
        <f>VLOOKUP('2019 Mos P'!G63,'2019 Mos Teams'!$G$3:$I$17,3,FALSE)</f>
        <v>11UMets2019</v>
      </c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</row>
    <row r="61" spans="1:28" x14ac:dyDescent="0.25">
      <c r="A61" s="135" t="str">
        <f>TEXT('2019 Mos P'!B64,"mm/dd/yyyy")</f>
        <v>04/10/2019</v>
      </c>
      <c r="B61" s="136">
        <f>'2019 Mos P'!D64</f>
        <v>0.70833333333333337</v>
      </c>
      <c r="C61" s="135" t="str">
        <f t="shared" si="0"/>
        <v>04/10/2019</v>
      </c>
      <c r="D61" s="136">
        <f>'2019 Mos P'!E64</f>
        <v>0.77083333333333337</v>
      </c>
      <c r="E61" s="119" t="str">
        <f>CONCATENATE('2019 Mos P'!G64," Practice")</f>
        <v>Pirates Practice</v>
      </c>
      <c r="F61" s="119"/>
      <c r="G61" s="119" t="str">
        <f>'2019 Mos P'!H64</f>
        <v>Bakerview East</v>
      </c>
      <c r="H61" s="119"/>
      <c r="I61" s="119"/>
      <c r="J61" s="119"/>
      <c r="K61" s="119"/>
      <c r="L61" s="119"/>
      <c r="M61" s="119" t="str">
        <f>VLOOKUP('2019 Mos P'!G64,'2019 Mos Teams'!$G$3:$I$17,3,FALSE)</f>
        <v>11UPirates2019</v>
      </c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</row>
    <row r="62" spans="1:28" x14ac:dyDescent="0.25">
      <c r="A62" s="135" t="str">
        <f>TEXT('2019 Mos P'!B65,"mm/dd/yyyy")</f>
        <v>04/10/2019</v>
      </c>
      <c r="B62" s="136">
        <f>'2019 Mos P'!D65</f>
        <v>0.70833333333333337</v>
      </c>
      <c r="C62" s="135" t="str">
        <f t="shared" si="0"/>
        <v>04/10/2019</v>
      </c>
      <c r="D62" s="136">
        <f>'2019 Mos P'!E65</f>
        <v>0.77083333333333337</v>
      </c>
      <c r="E62" s="119" t="str">
        <f>CONCATENATE('2019 Mos P'!G65," Practice")</f>
        <v>Rays Practice</v>
      </c>
      <c r="F62" s="119"/>
      <c r="G62" s="119" t="str">
        <f>'2019 Mos P'!H65</f>
        <v>Bakerview South</v>
      </c>
      <c r="H62" s="119"/>
      <c r="I62" s="119"/>
      <c r="J62" s="119"/>
      <c r="K62" s="119"/>
      <c r="L62" s="119"/>
      <c r="M62" s="119" t="str">
        <f>VLOOKUP('2019 Mos P'!G65,'2019 Mos Teams'!$G$3:$I$17,3,FALSE)</f>
        <v>11URays2019</v>
      </c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</row>
    <row r="63" spans="1:28" x14ac:dyDescent="0.25">
      <c r="A63" s="135" t="str">
        <f>TEXT('2019 Mos P'!B66,"mm/dd/yyyy")</f>
        <v>04/10/2019</v>
      </c>
      <c r="B63" s="136">
        <f>'2019 Mos P'!D66</f>
        <v>0.77083333333333337</v>
      </c>
      <c r="C63" s="135" t="str">
        <f t="shared" si="0"/>
        <v>04/10/2019</v>
      </c>
      <c r="D63" s="136">
        <f>'2019 Mos P'!E66</f>
        <v>0.83333333333333337</v>
      </c>
      <c r="E63" s="119" t="str">
        <f>CONCATENATE('2019 Mos P'!G66," Practice")</f>
        <v>Athletics Practice</v>
      </c>
      <c r="F63" s="119"/>
      <c r="G63" s="119" t="str">
        <f>'2019 Mos P'!H66</f>
        <v>SSAP #3 - East</v>
      </c>
      <c r="H63" s="119"/>
      <c r="I63" s="119"/>
      <c r="J63" s="119"/>
      <c r="K63" s="119"/>
      <c r="L63" s="119"/>
      <c r="M63" s="119" t="str">
        <f>VLOOKUP('2019 Mos P'!G66,'2019 Mos Teams'!$G$3:$I$17,3,FALSE)</f>
        <v>11UAthletics2019</v>
      </c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</row>
    <row r="64" spans="1:28" x14ac:dyDescent="0.25">
      <c r="A64" s="135" t="str">
        <f>TEXT('2019 Mos P'!B67,"mm/dd/yyyy")</f>
        <v>04/10/2019</v>
      </c>
      <c r="B64" s="136">
        <f>'2019 Mos P'!D67</f>
        <v>0.77083333333333337</v>
      </c>
      <c r="C64" s="135" t="str">
        <f t="shared" si="0"/>
        <v>04/10/2019</v>
      </c>
      <c r="D64" s="136">
        <f>'2019 Mos P'!E67</f>
        <v>0.83333333333333337</v>
      </c>
      <c r="E64" s="119" t="str">
        <f>CONCATENATE('2019 Mos P'!G67," Practice")</f>
        <v>Nationals Practice</v>
      </c>
      <c r="F64" s="119"/>
      <c r="G64" s="119" t="str">
        <f>'2019 Mos P'!H67</f>
        <v>SSAP #3 - West</v>
      </c>
      <c r="H64" s="119"/>
      <c r="I64" s="119"/>
      <c r="J64" s="119"/>
      <c r="K64" s="119"/>
      <c r="L64" s="119"/>
      <c r="M64" s="119" t="str">
        <f>VLOOKUP('2019 Mos P'!G67,'2019 Mos Teams'!$G$3:$I$17,3,FALSE)</f>
        <v>11UNationals2019</v>
      </c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</row>
    <row r="65" spans="1:28" x14ac:dyDescent="0.25">
      <c r="A65" s="135" t="str">
        <f>TEXT('2019 Mos P'!B68,"mm/dd/yyyy")</f>
        <v>04/10/2019</v>
      </c>
      <c r="B65" s="136">
        <f>'2019 Mos P'!D68</f>
        <v>0.77083333333333337</v>
      </c>
      <c r="C65" s="135" t="str">
        <f t="shared" si="0"/>
        <v>04/10/2019</v>
      </c>
      <c r="D65" s="136">
        <f>'2019 Mos P'!E68</f>
        <v>0.83333333333333337</v>
      </c>
      <c r="E65" s="119" t="str">
        <f>CONCATENATE('2019 Mos P'!G68," Practice")</f>
        <v>Mariners Practice</v>
      </c>
      <c r="F65" s="119"/>
      <c r="G65" s="119" t="str">
        <f>'2019 Mos P'!H68</f>
        <v>Centennial Diamond</v>
      </c>
      <c r="H65" s="119"/>
      <c r="I65" s="119"/>
      <c r="J65" s="119"/>
      <c r="K65" s="119"/>
      <c r="L65" s="119"/>
      <c r="M65" s="119" t="str">
        <f>VLOOKUP('2019 Mos P'!G68,'2019 Mos Teams'!$G$3:$I$17,3,FALSE)</f>
        <v>11UMariners2019</v>
      </c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</row>
    <row r="66" spans="1:28" x14ac:dyDescent="0.25">
      <c r="A66" s="135" t="str">
        <f>TEXT('2019 Mos P'!B69,"mm/dd/yyyy")</f>
        <v>04/10/2019</v>
      </c>
      <c r="B66" s="136">
        <f>'2019 Mos P'!D69</f>
        <v>0.77083333333333337</v>
      </c>
      <c r="C66" s="135" t="str">
        <f t="shared" si="0"/>
        <v>04/10/2019</v>
      </c>
      <c r="D66" s="136">
        <f>'2019 Mos P'!E69</f>
        <v>0.83333333333333337</v>
      </c>
      <c r="E66" s="119" t="str">
        <f>CONCATENATE('2019 Mos P'!G69," Practice")</f>
        <v>Yankees Practice</v>
      </c>
      <c r="F66" s="119"/>
      <c r="G66" s="119" t="str">
        <f>'2019 Mos P'!H69</f>
        <v>Bakerview East</v>
      </c>
      <c r="H66" s="119"/>
      <c r="I66" s="119"/>
      <c r="J66" s="119"/>
      <c r="K66" s="119"/>
      <c r="L66" s="119"/>
      <c r="M66" s="119" t="str">
        <f>VLOOKUP('2019 Mos P'!G69,'2019 Mos Teams'!$G$3:$I$17,3,FALSE)</f>
        <v>11UYankees2019</v>
      </c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</row>
    <row r="67" spans="1:28" x14ac:dyDescent="0.25">
      <c r="A67" s="135" t="str">
        <f>TEXT('2019 Mos P'!B70,"mm/dd/yyyy")</f>
        <v>04/11/2019</v>
      </c>
      <c r="B67" s="136">
        <f>'2019 Mos P'!D70</f>
        <v>0.70833333333333337</v>
      </c>
      <c r="C67" s="135" t="str">
        <f t="shared" ref="C67:C123" si="1">A67</f>
        <v>04/11/2019</v>
      </c>
      <c r="D67" s="136">
        <f>'2019 Mos P'!E70</f>
        <v>0.77083333333333337</v>
      </c>
      <c r="E67" s="119" t="str">
        <f>CONCATENATE('2019 Mos P'!G70," Practice")</f>
        <v>Astros Practice</v>
      </c>
      <c r="F67" s="119"/>
      <c r="G67" s="119" t="str">
        <f>'2019 Mos P'!H70</f>
        <v>Centennial Diamond</v>
      </c>
      <c r="H67" s="119"/>
      <c r="I67" s="119"/>
      <c r="J67" s="119"/>
      <c r="K67" s="119"/>
      <c r="L67" s="119"/>
      <c r="M67" s="119" t="str">
        <f>VLOOKUP('2019 Mos P'!G70,'2019 Mos Teams'!$G$3:$I$17,3,FALSE)</f>
        <v>11UAstros2019</v>
      </c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  <c r="AA67" s="119"/>
      <c r="AB67" s="119"/>
    </row>
    <row r="68" spans="1:28" x14ac:dyDescent="0.25">
      <c r="A68" s="135" t="str">
        <f>TEXT('2019 Mos P'!B71,"mm/dd/yyyy")</f>
        <v>04/11/2019</v>
      </c>
      <c r="B68" s="136">
        <f>'2019 Mos P'!D71</f>
        <v>0.77083333333333337</v>
      </c>
      <c r="C68" s="135" t="str">
        <f t="shared" si="1"/>
        <v>04/11/2019</v>
      </c>
      <c r="D68" s="136">
        <f>'2019 Mos P'!E71</f>
        <v>0.83333333333333337</v>
      </c>
      <c r="E68" s="119" t="str">
        <f>CONCATENATE('2019 Mos P'!G71," Practice")</f>
        <v>Royals Practice</v>
      </c>
      <c r="F68" s="119"/>
      <c r="G68" s="119" t="str">
        <f>'2019 Mos P'!H71</f>
        <v>SSAP #3 - East</v>
      </c>
      <c r="H68" s="119"/>
      <c r="I68" s="119"/>
      <c r="J68" s="119"/>
      <c r="K68" s="119"/>
      <c r="L68" s="119"/>
      <c r="M68" s="119" t="str">
        <f>VLOOKUP('2019 Mos P'!G71,'2019 Mos Teams'!$G$3:$I$17,3,FALSE)</f>
        <v>11URoyals2019</v>
      </c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</row>
    <row r="69" spans="1:28" x14ac:dyDescent="0.25">
      <c r="A69" s="135" t="str">
        <f>TEXT('2019 Mos P'!B72,"mm/dd/yyyy")</f>
        <v>04/11/2019</v>
      </c>
      <c r="B69" s="136">
        <f>'2019 Mos P'!D72</f>
        <v>0.77083333333333337</v>
      </c>
      <c r="C69" s="135" t="str">
        <f t="shared" si="1"/>
        <v>04/11/2019</v>
      </c>
      <c r="D69" s="136">
        <f>'2019 Mos P'!E72</f>
        <v>0.83333333333333337</v>
      </c>
      <c r="E69" s="119" t="str">
        <f>CONCATENATE('2019 Mos P'!G72," Practice")</f>
        <v>RedSox Practice</v>
      </c>
      <c r="F69" s="119"/>
      <c r="G69" s="119" t="str">
        <f>'2019 Mos P'!H72</f>
        <v>SSAP #3 - West</v>
      </c>
      <c r="H69" s="119"/>
      <c r="I69" s="119"/>
      <c r="J69" s="119"/>
      <c r="K69" s="119"/>
      <c r="L69" s="119"/>
      <c r="M69" s="119" t="str">
        <f>VLOOKUP('2019 Mos P'!G72,'2019 Mos Teams'!$G$3:$I$17,3,FALSE)</f>
        <v>11URedSox2019</v>
      </c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</row>
    <row r="70" spans="1:28" x14ac:dyDescent="0.25">
      <c r="A70" s="135" t="str">
        <f>TEXT('2019 Mos P'!B73,"mm/dd/yyyy")</f>
        <v>04/11/2019</v>
      </c>
      <c r="B70" s="136">
        <f>'2019 Mos P'!D73</f>
        <v>0.77083333333333337</v>
      </c>
      <c r="C70" s="135" t="str">
        <f t="shared" si="1"/>
        <v>04/11/2019</v>
      </c>
      <c r="D70" s="136">
        <f>'2019 Mos P'!E73</f>
        <v>0.83333333333333337</v>
      </c>
      <c r="E70" s="119" t="str">
        <f>CONCATENATE('2019 Mos P'!G73," Practice")</f>
        <v>Giants Practice</v>
      </c>
      <c r="F70" s="119"/>
      <c r="G70" s="119" t="str">
        <f>'2019 Mos P'!H73</f>
        <v>Centennial Diamond</v>
      </c>
      <c r="H70" s="119"/>
      <c r="I70" s="119"/>
      <c r="J70" s="119"/>
      <c r="K70" s="119"/>
      <c r="L70" s="119"/>
      <c r="M70" s="119" t="str">
        <f>VLOOKUP('2019 Mos P'!G73,'2019 Mos Teams'!$G$3:$I$17,3,FALSE)</f>
        <v>11UGiants2019</v>
      </c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</row>
    <row r="71" spans="1:28" x14ac:dyDescent="0.25">
      <c r="A71" s="135" t="str">
        <f>TEXT('2019 Mos P'!B74,"mm/dd/yyyy")</f>
        <v>04/11/2019</v>
      </c>
      <c r="B71" s="136">
        <f>'2019 Mos P'!D74</f>
        <v>0.77083333333333337</v>
      </c>
      <c r="C71" s="135" t="str">
        <f t="shared" si="1"/>
        <v>04/11/2019</v>
      </c>
      <c r="D71" s="136">
        <f>'2019 Mos P'!E74</f>
        <v>0.83333333333333337</v>
      </c>
      <c r="E71" s="119" t="str">
        <f>CONCATENATE('2019 Mos P'!G74," Practice")</f>
        <v>Angels Practice</v>
      </c>
      <c r="F71" s="119"/>
      <c r="G71" s="119" t="str">
        <f>'2019 Mos P'!H74</f>
        <v>Bakerview East</v>
      </c>
      <c r="H71" s="119"/>
      <c r="I71" s="119"/>
      <c r="J71" s="119"/>
      <c r="K71" s="119"/>
      <c r="L71" s="119"/>
      <c r="M71" s="119" t="str">
        <f>VLOOKUP('2019 Mos P'!G74,'2019 Mos Teams'!$G$3:$I$17,3,FALSE)</f>
        <v>11UAngels2019</v>
      </c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</row>
    <row r="72" spans="1:28" x14ac:dyDescent="0.25">
      <c r="A72" s="135" t="str">
        <f>TEXT('2019 Mos P'!B75,"mm/dd/yyyy")</f>
        <v>04/15/2019</v>
      </c>
      <c r="B72" s="136">
        <f>'2019 Mos P'!D75</f>
        <v>0.70833333333333337</v>
      </c>
      <c r="C72" s="135" t="str">
        <f t="shared" si="1"/>
        <v>04/15/2019</v>
      </c>
      <c r="D72" s="136">
        <f>'2019 Mos P'!E75</f>
        <v>0.77083333333333337</v>
      </c>
      <c r="E72" s="119" t="str">
        <f>CONCATENATE('2019 Mos P'!G75," Practice")</f>
        <v>Mets Practice</v>
      </c>
      <c r="F72" s="119"/>
      <c r="G72" s="119" t="str">
        <f>'2019 Mos P'!H75</f>
        <v>SSAP #3 - East</v>
      </c>
      <c r="H72" s="119"/>
      <c r="I72" s="119"/>
      <c r="J72" s="119"/>
      <c r="K72" s="119"/>
      <c r="L72" s="119"/>
      <c r="M72" s="119" t="str">
        <f>VLOOKUP('2019 Mos P'!G75,'2019 Mos Teams'!$G$3:$I$17,3,FALSE)</f>
        <v>11UMets2019</v>
      </c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19"/>
      <c r="Z72" s="119"/>
      <c r="AA72" s="119"/>
      <c r="AB72" s="119"/>
    </row>
    <row r="73" spans="1:28" x14ac:dyDescent="0.25">
      <c r="A73" s="135" t="str">
        <f>TEXT('2019 Mos P'!B76,"mm/dd/yyyy")</f>
        <v>04/15/2019</v>
      </c>
      <c r="B73" s="136">
        <f>'2019 Mos P'!D76</f>
        <v>0.70833333333333337</v>
      </c>
      <c r="C73" s="135" t="str">
        <f t="shared" si="1"/>
        <v>04/15/2019</v>
      </c>
      <c r="D73" s="136">
        <f>'2019 Mos P'!E76</f>
        <v>0.77083333333333337</v>
      </c>
      <c r="E73" s="119" t="str">
        <f>CONCATENATE('2019 Mos P'!G76," Practice")</f>
        <v>Rays Practice</v>
      </c>
      <c r="F73" s="119"/>
      <c r="G73" s="119" t="str">
        <f>'2019 Mos P'!H76</f>
        <v>SSAP #3 - West</v>
      </c>
      <c r="H73" s="119"/>
      <c r="I73" s="119"/>
      <c r="J73" s="119"/>
      <c r="K73" s="119"/>
      <c r="L73" s="119"/>
      <c r="M73" s="119" t="str">
        <f>VLOOKUP('2019 Mos P'!G76,'2019 Mos Teams'!$G$3:$I$17,3,FALSE)</f>
        <v>11URays2019</v>
      </c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</row>
    <row r="74" spans="1:28" x14ac:dyDescent="0.25">
      <c r="A74" s="135" t="str">
        <f>TEXT('2019 Mos P'!B77,"mm/dd/yyyy")</f>
        <v>04/15/2019</v>
      </c>
      <c r="B74" s="136">
        <f>'2019 Mos P'!D77</f>
        <v>0.70833333333333337</v>
      </c>
      <c r="C74" s="135" t="str">
        <f t="shared" si="1"/>
        <v>04/15/2019</v>
      </c>
      <c r="D74" s="136">
        <f>'2019 Mos P'!E77</f>
        <v>0.77083333333333337</v>
      </c>
      <c r="E74" s="119" t="str">
        <f>CONCATENATE('2019 Mos P'!G77," Practice")</f>
        <v>Athletics Practice</v>
      </c>
      <c r="F74" s="119"/>
      <c r="G74" s="119" t="str">
        <f>'2019 Mos P'!H77</f>
        <v>Centennial Diamond</v>
      </c>
      <c r="H74" s="119"/>
      <c r="I74" s="119"/>
      <c r="J74" s="119"/>
      <c r="K74" s="119"/>
      <c r="L74" s="119"/>
      <c r="M74" s="119" t="str">
        <f>VLOOKUP('2019 Mos P'!G77,'2019 Mos Teams'!$G$3:$I$17,3,FALSE)</f>
        <v>11UAthletics2019</v>
      </c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  <c r="AB74" s="119"/>
    </row>
    <row r="75" spans="1:28" x14ac:dyDescent="0.25">
      <c r="A75" s="135" t="str">
        <f>TEXT('2019 Mos P'!B78,"mm/dd/yyyy")</f>
        <v>04/15/2019</v>
      </c>
      <c r="B75" s="136">
        <f>'2019 Mos P'!D78</f>
        <v>0.70833333333333337</v>
      </c>
      <c r="C75" s="135" t="str">
        <f t="shared" si="1"/>
        <v>04/15/2019</v>
      </c>
      <c r="D75" s="136">
        <f>'2019 Mos P'!E78</f>
        <v>0.77083333333333337</v>
      </c>
      <c r="E75" s="119" t="str">
        <f>CONCATENATE('2019 Mos P'!G78," Practice")</f>
        <v>Nationals Practice</v>
      </c>
      <c r="F75" s="119"/>
      <c r="G75" s="119" t="str">
        <f>'2019 Mos P'!H78</f>
        <v>Bakerview East</v>
      </c>
      <c r="H75" s="119"/>
      <c r="I75" s="119"/>
      <c r="J75" s="119"/>
      <c r="K75" s="119"/>
      <c r="L75" s="119"/>
      <c r="M75" s="119" t="str">
        <f>VLOOKUP('2019 Mos P'!G78,'2019 Mos Teams'!$G$3:$I$17,3,FALSE)</f>
        <v>11UNationals2019</v>
      </c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</row>
    <row r="76" spans="1:28" x14ac:dyDescent="0.25">
      <c r="A76" s="135" t="str">
        <f>TEXT('2019 Mos P'!B79,"mm/dd/yyyy")</f>
        <v>04/15/2019</v>
      </c>
      <c r="B76" s="136">
        <f>'2019 Mos P'!D79</f>
        <v>0.70833333333333337</v>
      </c>
      <c r="C76" s="135" t="str">
        <f t="shared" si="1"/>
        <v>04/15/2019</v>
      </c>
      <c r="D76" s="136">
        <f>'2019 Mos P'!E79</f>
        <v>0.77083333333333337</v>
      </c>
      <c r="E76" s="119" t="str">
        <f>CONCATENATE('2019 Mos P'!G79," Practice")</f>
        <v>Mariners Practice</v>
      </c>
      <c r="F76" s="119"/>
      <c r="G76" s="119" t="str">
        <f>'2019 Mos P'!H79</f>
        <v>Bakerview West</v>
      </c>
      <c r="H76" s="119"/>
      <c r="I76" s="119"/>
      <c r="J76" s="119"/>
      <c r="K76" s="119"/>
      <c r="L76" s="119"/>
      <c r="M76" s="119" t="str">
        <f>VLOOKUP('2019 Mos P'!G79,'2019 Mos Teams'!$G$3:$I$17,3,FALSE)</f>
        <v>11UMariners2019</v>
      </c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</row>
    <row r="77" spans="1:28" x14ac:dyDescent="0.25">
      <c r="A77" s="135" t="str">
        <f>TEXT('2019 Mos P'!B80,"mm/dd/yyyy")</f>
        <v>04/15/2019</v>
      </c>
      <c r="B77" s="136">
        <f>'2019 Mos P'!D80</f>
        <v>0.77083333333333337</v>
      </c>
      <c r="C77" s="135" t="str">
        <f t="shared" si="1"/>
        <v>04/15/2019</v>
      </c>
      <c r="D77" s="136">
        <f>'2019 Mos P'!E80</f>
        <v>0.83333333333333337</v>
      </c>
      <c r="E77" s="119" t="str">
        <f>CONCATENATE('2019 Mos P'!G80," Practice")</f>
        <v>Yankees Practice</v>
      </c>
      <c r="F77" s="119"/>
      <c r="G77" s="119" t="str">
        <f>'2019 Mos P'!H80</f>
        <v>SSAP #3 - East</v>
      </c>
      <c r="H77" s="119"/>
      <c r="I77" s="119"/>
      <c r="J77" s="119"/>
      <c r="K77" s="119"/>
      <c r="L77" s="119"/>
      <c r="M77" s="119" t="str">
        <f>VLOOKUP('2019 Mos P'!G80,'2019 Mos Teams'!$G$3:$I$17,3,FALSE)</f>
        <v>11UYankees2019</v>
      </c>
      <c r="N77" s="119"/>
      <c r="O77" s="119"/>
      <c r="P77" s="119"/>
      <c r="Q77" s="119"/>
      <c r="R77" s="119"/>
      <c r="S77" s="119"/>
      <c r="T77" s="119"/>
      <c r="U77" s="119"/>
      <c r="V77" s="119"/>
      <c r="W77" s="119"/>
      <c r="X77" s="119"/>
      <c r="Y77" s="119"/>
      <c r="Z77" s="119"/>
      <c r="AA77" s="119"/>
      <c r="AB77" s="119"/>
    </row>
    <row r="78" spans="1:28" x14ac:dyDescent="0.25">
      <c r="A78" s="135" t="str">
        <f>TEXT('2019 Mos P'!B81,"mm/dd/yyyy")</f>
        <v>04/15/2019</v>
      </c>
      <c r="B78" s="136">
        <f>'2019 Mos P'!D81</f>
        <v>0.77083333333333337</v>
      </c>
      <c r="C78" s="135" t="str">
        <f t="shared" si="1"/>
        <v>04/15/2019</v>
      </c>
      <c r="D78" s="136">
        <f>'2019 Mos P'!E81</f>
        <v>0.83333333333333337</v>
      </c>
      <c r="E78" s="119" t="str">
        <f>CONCATENATE('2019 Mos P'!G81," Practice")</f>
        <v>Pirates Practice</v>
      </c>
      <c r="F78" s="119"/>
      <c r="G78" s="119" t="str">
        <f>'2019 Mos P'!H81</f>
        <v>SSAP #3 - West</v>
      </c>
      <c r="H78" s="119"/>
      <c r="I78" s="119"/>
      <c r="J78" s="119"/>
      <c r="K78" s="119"/>
      <c r="L78" s="119"/>
      <c r="M78" s="119" t="str">
        <f>VLOOKUP('2019 Mos P'!G81,'2019 Mos Teams'!$G$3:$I$17,3,FALSE)</f>
        <v>11UPirates2019</v>
      </c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</row>
    <row r="79" spans="1:28" x14ac:dyDescent="0.25">
      <c r="A79" s="135" t="str">
        <f>TEXT('2019 Mos P'!B82,"mm/dd/yyyy")</f>
        <v>04/15/2019</v>
      </c>
      <c r="B79" s="136">
        <f>'2019 Mos P'!D82</f>
        <v>0.77083333333333337</v>
      </c>
      <c r="C79" s="135" t="str">
        <f t="shared" si="1"/>
        <v>04/15/2019</v>
      </c>
      <c r="D79" s="136">
        <f>'2019 Mos P'!E82</f>
        <v>0.83333333333333337</v>
      </c>
      <c r="E79" s="119" t="str">
        <f>CONCATENATE('2019 Mos P'!G82," Practice")</f>
        <v>Brewers Practice</v>
      </c>
      <c r="F79" s="119"/>
      <c r="G79" s="119" t="str">
        <f>'2019 Mos P'!H82</f>
        <v>Centennial Diamond</v>
      </c>
      <c r="H79" s="119"/>
      <c r="I79" s="119"/>
      <c r="J79" s="119"/>
      <c r="K79" s="119"/>
      <c r="L79" s="119"/>
      <c r="M79" s="119" t="str">
        <f>VLOOKUP('2019 Mos P'!G82,'2019 Mos Teams'!$G$3:$I$17,3,FALSE)</f>
        <v>11UBrewers2019</v>
      </c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</row>
    <row r="80" spans="1:28" x14ac:dyDescent="0.25">
      <c r="A80" s="135" t="str">
        <f>TEXT('2019 Mos P'!B83,"mm/dd/yyyy")</f>
        <v>04/15/2019</v>
      </c>
      <c r="B80" s="136">
        <f>'2019 Mos P'!D83</f>
        <v>0.77083333333333337</v>
      </c>
      <c r="C80" s="135" t="str">
        <f t="shared" si="1"/>
        <v>04/15/2019</v>
      </c>
      <c r="D80" s="136">
        <f>'2019 Mos P'!E83</f>
        <v>0.83333333333333337</v>
      </c>
      <c r="E80" s="119" t="str">
        <f>CONCATENATE('2019 Mos P'!G83," Practice")</f>
        <v>BlueJays Practice</v>
      </c>
      <c r="F80" s="119"/>
      <c r="G80" s="119" t="str">
        <f>'2019 Mos P'!H83</f>
        <v>Bakerview East</v>
      </c>
      <c r="H80" s="119"/>
      <c r="I80" s="119"/>
      <c r="J80" s="119"/>
      <c r="K80" s="119"/>
      <c r="L80" s="119"/>
      <c r="M80" s="119" t="str">
        <f>VLOOKUP('2019 Mos P'!G83,'2019 Mos Teams'!$G$3:$I$17,3,FALSE)</f>
        <v>11UBlueJays2019</v>
      </c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</row>
    <row r="81" spans="1:28" x14ac:dyDescent="0.25">
      <c r="A81" s="135" t="str">
        <f>TEXT('2019 Mos P'!B84,"mm/dd/yyyy")</f>
        <v>04/16/2019</v>
      </c>
      <c r="B81" s="136">
        <f>'2019 Mos P'!D84</f>
        <v>0.70833333333333337</v>
      </c>
      <c r="C81" s="135" t="str">
        <f t="shared" si="1"/>
        <v>04/16/2019</v>
      </c>
      <c r="D81" s="136">
        <f>'2019 Mos P'!E84</f>
        <v>0.77083333333333337</v>
      </c>
      <c r="E81" s="119" t="str">
        <f>CONCATENATE('2019 Mos P'!G84," Practice")</f>
        <v>Giants Practice</v>
      </c>
      <c r="F81" s="119"/>
      <c r="G81" s="119" t="str">
        <f>'2019 Mos P'!H84</f>
        <v>Centennial Diamond</v>
      </c>
      <c r="H81" s="119"/>
      <c r="I81" s="119"/>
      <c r="J81" s="119"/>
      <c r="K81" s="119"/>
      <c r="L81" s="119"/>
      <c r="M81" s="119" t="str">
        <f>VLOOKUP('2019 Mos P'!G84,'2019 Mos Teams'!$G$3:$I$17,3,FALSE)</f>
        <v>11UGiants2019</v>
      </c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  <c r="Z81" s="119"/>
      <c r="AA81" s="119"/>
      <c r="AB81" s="119"/>
    </row>
    <row r="82" spans="1:28" x14ac:dyDescent="0.25">
      <c r="A82" s="135" t="str">
        <f>TEXT('2019 Mos P'!B85,"mm/dd/yyyy")</f>
        <v>04/16/2019</v>
      </c>
      <c r="B82" s="136">
        <f>'2019 Mos P'!D85</f>
        <v>0.77083333333333337</v>
      </c>
      <c r="C82" s="135" t="str">
        <f t="shared" si="1"/>
        <v>04/16/2019</v>
      </c>
      <c r="D82" s="136">
        <f>'2019 Mos P'!E85</f>
        <v>0.83333333333333337</v>
      </c>
      <c r="E82" s="119" t="str">
        <f>CONCATENATE('2019 Mos P'!G85," Practice")</f>
        <v>Royals Practice</v>
      </c>
      <c r="F82" s="119"/>
      <c r="G82" s="119" t="str">
        <f>'2019 Mos P'!H85</f>
        <v>SSAP #3 - East</v>
      </c>
      <c r="H82" s="119"/>
      <c r="I82" s="119"/>
      <c r="J82" s="119"/>
      <c r="K82" s="119"/>
      <c r="L82" s="119"/>
      <c r="M82" s="119" t="str">
        <f>VLOOKUP('2019 Mos P'!G85,'2019 Mos Teams'!$G$3:$I$17,3,FALSE)</f>
        <v>11URoyals2019</v>
      </c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</row>
    <row r="83" spans="1:28" x14ac:dyDescent="0.25">
      <c r="A83" s="135" t="str">
        <f>TEXT('2019 Mos P'!B86,"mm/dd/yyyy")</f>
        <v>04/16/2019</v>
      </c>
      <c r="B83" s="136">
        <f>'2019 Mos P'!D86</f>
        <v>0.77083333333333337</v>
      </c>
      <c r="C83" s="135" t="str">
        <f t="shared" si="1"/>
        <v>04/16/2019</v>
      </c>
      <c r="D83" s="136">
        <f>'2019 Mos P'!E86</f>
        <v>0.83333333333333337</v>
      </c>
      <c r="E83" s="119" t="str">
        <f>CONCATENATE('2019 Mos P'!G86," Practice")</f>
        <v>RedSox Practice</v>
      </c>
      <c r="F83" s="119"/>
      <c r="G83" s="119" t="str">
        <f>'2019 Mos P'!H86</f>
        <v>SSAP #3 - West</v>
      </c>
      <c r="H83" s="119"/>
      <c r="I83" s="119"/>
      <c r="J83" s="119"/>
      <c r="K83" s="119"/>
      <c r="L83" s="119"/>
      <c r="M83" s="119" t="str">
        <f>VLOOKUP('2019 Mos P'!G86,'2019 Mos Teams'!$G$3:$I$17,3,FALSE)</f>
        <v>11URedSox2019</v>
      </c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</row>
    <row r="84" spans="1:28" x14ac:dyDescent="0.25">
      <c r="A84" s="135" t="str">
        <f>TEXT('2019 Mos P'!B87,"mm/dd/yyyy")</f>
        <v>04/16/2019</v>
      </c>
      <c r="B84" s="136">
        <f>'2019 Mos P'!D87</f>
        <v>0.77083333333333337</v>
      </c>
      <c r="C84" s="135" t="str">
        <f t="shared" si="1"/>
        <v>04/16/2019</v>
      </c>
      <c r="D84" s="136">
        <f>'2019 Mos P'!E87</f>
        <v>0.83333333333333337</v>
      </c>
      <c r="E84" s="119" t="str">
        <f>CONCATENATE('2019 Mos P'!G87," Practice")</f>
        <v>Astros Practice</v>
      </c>
      <c r="F84" s="119"/>
      <c r="G84" s="119" t="str">
        <f>'2019 Mos P'!H87</f>
        <v>Centennial Diamond</v>
      </c>
      <c r="H84" s="119"/>
      <c r="I84" s="119"/>
      <c r="J84" s="119"/>
      <c r="K84" s="119"/>
      <c r="L84" s="119"/>
      <c r="M84" s="119" t="str">
        <f>VLOOKUP('2019 Mos P'!G87,'2019 Mos Teams'!$G$3:$I$17,3,FALSE)</f>
        <v>11UAstros2019</v>
      </c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</row>
    <row r="85" spans="1:28" x14ac:dyDescent="0.25">
      <c r="A85" s="135" t="str">
        <f>TEXT('2019 Mos P'!B88,"mm/dd/yyyy")</f>
        <v>04/16/2019</v>
      </c>
      <c r="B85" s="136">
        <f>'2019 Mos P'!D88</f>
        <v>0.77083333333333337</v>
      </c>
      <c r="C85" s="135" t="str">
        <f t="shared" si="1"/>
        <v>04/16/2019</v>
      </c>
      <c r="D85" s="136">
        <f>'2019 Mos P'!E88</f>
        <v>0.83333333333333337</v>
      </c>
      <c r="E85" s="119" t="str">
        <f>CONCATENATE('2019 Mos P'!G88," Practice")</f>
        <v>Angels Practice</v>
      </c>
      <c r="F85" s="119"/>
      <c r="G85" s="119" t="str">
        <f>'2019 Mos P'!H88</f>
        <v>Bakerview East</v>
      </c>
      <c r="H85" s="119"/>
      <c r="I85" s="119"/>
      <c r="J85" s="119"/>
      <c r="K85" s="119"/>
      <c r="L85" s="119"/>
      <c r="M85" s="119" t="str">
        <f>VLOOKUP('2019 Mos P'!G88,'2019 Mos Teams'!$G$3:$I$17,3,FALSE)</f>
        <v>11UAngels2019</v>
      </c>
      <c r="N85" s="119"/>
      <c r="O85" s="119"/>
      <c r="P85" s="119"/>
      <c r="Q85" s="119"/>
      <c r="R85" s="119"/>
      <c r="S85" s="119"/>
      <c r="T85" s="119"/>
      <c r="U85" s="119"/>
      <c r="V85" s="119"/>
      <c r="W85" s="119"/>
      <c r="X85" s="119"/>
      <c r="Y85" s="119"/>
      <c r="Z85" s="119"/>
      <c r="AA85" s="119"/>
      <c r="AB85" s="119"/>
    </row>
    <row r="86" spans="1:28" x14ac:dyDescent="0.25">
      <c r="A86" s="135" t="str">
        <f>TEXT('2019 Mos P'!B89,"mm/dd/yyyy")</f>
        <v>04/17/2019</v>
      </c>
      <c r="B86" s="136">
        <f>'2019 Mos P'!D89</f>
        <v>0.70833333333333337</v>
      </c>
      <c r="C86" s="135" t="str">
        <f t="shared" si="1"/>
        <v>04/17/2019</v>
      </c>
      <c r="D86" s="136">
        <f>'2019 Mos P'!E89</f>
        <v>0.77083333333333337</v>
      </c>
      <c r="E86" s="119" t="str">
        <f>CONCATENATE('2019 Mos P'!G89," Practice")</f>
        <v>Nationals Practice</v>
      </c>
      <c r="F86" s="119"/>
      <c r="G86" s="119" t="str">
        <f>'2019 Mos P'!H89</f>
        <v>Centennial Diamond</v>
      </c>
      <c r="H86" s="119"/>
      <c r="I86" s="119"/>
      <c r="J86" s="119"/>
      <c r="K86" s="119"/>
      <c r="L86" s="119"/>
      <c r="M86" s="119" t="str">
        <f>VLOOKUP('2019 Mos P'!G89,'2019 Mos Teams'!$G$3:$I$17,3,FALSE)</f>
        <v>11UNationals2019</v>
      </c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</row>
    <row r="87" spans="1:28" x14ac:dyDescent="0.25">
      <c r="A87" s="135" t="str">
        <f>TEXT('2019 Mos P'!B90,"mm/dd/yyyy")</f>
        <v>04/18/2019</v>
      </c>
      <c r="B87" s="136">
        <f>'2019 Mos P'!D90</f>
        <v>0.70833333333333337</v>
      </c>
      <c r="C87" s="135" t="str">
        <f t="shared" si="1"/>
        <v>04/18/2019</v>
      </c>
      <c r="D87" s="136">
        <f>'2019 Mos P'!E90</f>
        <v>0.77083333333333337</v>
      </c>
      <c r="E87" s="119" t="str">
        <f>CONCATENATE('2019 Mos P'!G90," Practice")</f>
        <v>RedSox Practice</v>
      </c>
      <c r="F87" s="119"/>
      <c r="G87" s="119" t="str">
        <f>'2019 Mos P'!H90</f>
        <v>Bakerview East</v>
      </c>
      <c r="H87" s="119"/>
      <c r="I87" s="119"/>
      <c r="J87" s="119"/>
      <c r="K87" s="119"/>
      <c r="L87" s="119"/>
      <c r="M87" s="119" t="str">
        <f>VLOOKUP('2019 Mos P'!G90,'2019 Mos Teams'!$G$3:$I$17,3,FALSE)</f>
        <v>11URedSox2019</v>
      </c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</row>
    <row r="88" spans="1:28" x14ac:dyDescent="0.25">
      <c r="A88" s="135" t="str">
        <f>TEXT('2019 Mos P'!B91,"mm/dd/yyyy")</f>
        <v>04/18/2019</v>
      </c>
      <c r="B88" s="136">
        <f>'2019 Mos P'!D91</f>
        <v>0.70833333333333337</v>
      </c>
      <c r="C88" s="135" t="str">
        <f t="shared" si="1"/>
        <v>04/18/2019</v>
      </c>
      <c r="D88" s="136">
        <f>'2019 Mos P'!E91</f>
        <v>0.77083333333333337</v>
      </c>
      <c r="E88" s="119" t="str">
        <f>CONCATENATE('2019 Mos P'!G91," Practice")</f>
        <v>Giants Practice</v>
      </c>
      <c r="F88" s="119"/>
      <c r="G88" s="119" t="str">
        <f>'2019 Mos P'!H91</f>
        <v>Bakerview West</v>
      </c>
      <c r="H88" s="119"/>
      <c r="I88" s="119"/>
      <c r="J88" s="119"/>
      <c r="K88" s="119"/>
      <c r="L88" s="119"/>
      <c r="M88" s="119" t="str">
        <f>VLOOKUP('2019 Mos P'!G91,'2019 Mos Teams'!$G$3:$I$17,3,FALSE)</f>
        <v>11UGiants2019</v>
      </c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19"/>
      <c r="Z88" s="119"/>
      <c r="AA88" s="119"/>
      <c r="AB88" s="119"/>
    </row>
    <row r="89" spans="1:28" x14ac:dyDescent="0.25">
      <c r="A89" s="135" t="str">
        <f>TEXT('2019 Mos P'!B92,"mm/dd/yyyy")</f>
        <v>04/18/2019</v>
      </c>
      <c r="B89" s="136">
        <f>'2019 Mos P'!D92</f>
        <v>0.70833333333333337</v>
      </c>
      <c r="C89" s="135" t="str">
        <f t="shared" si="1"/>
        <v>04/18/2019</v>
      </c>
      <c r="D89" s="136">
        <f>'2019 Mos P'!E92</f>
        <v>0.77083333333333337</v>
      </c>
      <c r="E89" s="119" t="str">
        <f>CONCATENATE('2019 Mos P'!G92," Practice")</f>
        <v>Astros Practice</v>
      </c>
      <c r="F89" s="119"/>
      <c r="G89" s="119" t="str">
        <f>'2019 Mos P'!H92</f>
        <v>Bakerview South</v>
      </c>
      <c r="H89" s="119"/>
      <c r="I89" s="119"/>
      <c r="J89" s="119"/>
      <c r="K89" s="119"/>
      <c r="L89" s="119"/>
      <c r="M89" s="119" t="str">
        <f>VLOOKUP('2019 Mos P'!G92,'2019 Mos Teams'!$G$3:$I$17,3,FALSE)</f>
        <v>11UAstros2019</v>
      </c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</row>
    <row r="90" spans="1:28" x14ac:dyDescent="0.25">
      <c r="A90" s="135" t="str">
        <f>TEXT('2019 Mos P'!B93,"mm/dd/yyyy")</f>
        <v>04/18/2019</v>
      </c>
      <c r="B90" s="136">
        <f>'2019 Mos P'!D93</f>
        <v>0.77083333333333337</v>
      </c>
      <c r="C90" s="135" t="str">
        <f t="shared" si="1"/>
        <v>04/18/2019</v>
      </c>
      <c r="D90" s="136">
        <f>'2019 Mos P'!E93</f>
        <v>0.83333333333333337</v>
      </c>
      <c r="E90" s="119" t="str">
        <f>CONCATENATE('2019 Mos P'!G93," Practice")</f>
        <v>Angels Practice</v>
      </c>
      <c r="F90" s="119"/>
      <c r="G90" s="119" t="str">
        <f>'2019 Mos P'!H93</f>
        <v>Bakerview East</v>
      </c>
      <c r="H90" s="119"/>
      <c r="I90" s="119"/>
      <c r="J90" s="119"/>
      <c r="K90" s="119"/>
      <c r="L90" s="119"/>
      <c r="M90" s="119" t="str">
        <f>VLOOKUP('2019 Mos P'!G93,'2019 Mos Teams'!$G$3:$I$17,3,FALSE)</f>
        <v>11UAngels2019</v>
      </c>
      <c r="N90" s="119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  <c r="Z90" s="119"/>
      <c r="AA90" s="119"/>
      <c r="AB90" s="119"/>
    </row>
    <row r="91" spans="1:28" x14ac:dyDescent="0.25">
      <c r="A91" s="135" t="str">
        <f>TEXT('2019 Mos P'!B94,"mm/dd/yyyy")</f>
        <v>04/18/2019</v>
      </c>
      <c r="B91" s="136">
        <f>'2019 Mos P'!D94</f>
        <v>0.77083333333333337</v>
      </c>
      <c r="C91" s="135" t="str">
        <f t="shared" si="1"/>
        <v>04/18/2019</v>
      </c>
      <c r="D91" s="136">
        <f>'2019 Mos P'!E94</f>
        <v>0.83333333333333337</v>
      </c>
      <c r="E91" s="119" t="str">
        <f>CONCATENATE('2019 Mos P'!G94," Practice")</f>
        <v>Royals Practice</v>
      </c>
      <c r="F91" s="119"/>
      <c r="G91" s="119" t="str">
        <f>'2019 Mos P'!H94</f>
        <v>Bakerview West</v>
      </c>
      <c r="H91" s="119"/>
      <c r="I91" s="119"/>
      <c r="J91" s="119"/>
      <c r="K91" s="119"/>
      <c r="L91" s="119"/>
      <c r="M91" s="119" t="str">
        <f>VLOOKUP('2019 Mos P'!G94,'2019 Mos Teams'!$G$3:$I$17,3,FALSE)</f>
        <v>11URoyals2019</v>
      </c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</row>
    <row r="92" spans="1:28" x14ac:dyDescent="0.25">
      <c r="A92" s="135" t="str">
        <f>TEXT('2019 Mos P'!B95,"mm/dd/yyyy")</f>
        <v>04/23/2019</v>
      </c>
      <c r="B92" s="136">
        <f>'2019 Mos P'!D95</f>
        <v>0.70833333333333337</v>
      </c>
      <c r="C92" s="135" t="str">
        <f t="shared" si="1"/>
        <v>04/23/2019</v>
      </c>
      <c r="D92" s="136">
        <f>'2019 Mos P'!E95</f>
        <v>0.77083333333333337</v>
      </c>
      <c r="E92" s="119" t="str">
        <f>CONCATENATE('2019 Mos P'!G95," Practice")</f>
        <v>Angels Practice</v>
      </c>
      <c r="F92" s="119"/>
      <c r="G92" s="119" t="str">
        <f>'2019 Mos P'!H95</f>
        <v>Centennial Diamond</v>
      </c>
      <c r="H92" s="119"/>
      <c r="I92" s="119"/>
      <c r="J92" s="119"/>
      <c r="K92" s="119"/>
      <c r="L92" s="119"/>
      <c r="M92" s="119" t="str">
        <f>VLOOKUP('2019 Mos P'!G95,'2019 Mos Teams'!$G$3:$I$17,3,FALSE)</f>
        <v>11UAngels2019</v>
      </c>
      <c r="N92" s="119"/>
      <c r="O92" s="119"/>
      <c r="P92" s="119"/>
      <c r="Q92" s="119"/>
      <c r="R92" s="119"/>
      <c r="S92" s="119"/>
      <c r="T92" s="119"/>
      <c r="U92" s="119"/>
      <c r="V92" s="119"/>
      <c r="W92" s="119"/>
      <c r="X92" s="119"/>
      <c r="Y92" s="119"/>
      <c r="Z92" s="119"/>
      <c r="AA92" s="119"/>
      <c r="AB92" s="119"/>
    </row>
    <row r="93" spans="1:28" x14ac:dyDescent="0.25">
      <c r="A93" s="135" t="str">
        <f>TEXT('2019 Mos P'!B96,"mm/dd/yyyy")</f>
        <v>04/23/2019</v>
      </c>
      <c r="B93" s="136">
        <f>'2019 Mos P'!D96</f>
        <v>0.77083333333333337</v>
      </c>
      <c r="C93" s="135" t="str">
        <f t="shared" si="1"/>
        <v>04/23/2019</v>
      </c>
      <c r="D93" s="136">
        <f>'2019 Mos P'!E96</f>
        <v>0.83333333333333337</v>
      </c>
      <c r="E93" s="119" t="str">
        <f>CONCATENATE('2019 Mos P'!G96," Practice")</f>
        <v>Royals Practice</v>
      </c>
      <c r="F93" s="119"/>
      <c r="G93" s="119" t="str">
        <f>'2019 Mos P'!H96</f>
        <v>SSAP #3 - East</v>
      </c>
      <c r="H93" s="119"/>
      <c r="I93" s="119"/>
      <c r="J93" s="119"/>
      <c r="K93" s="119"/>
      <c r="L93" s="119"/>
      <c r="M93" s="119" t="str">
        <f>VLOOKUP('2019 Mos P'!G96,'2019 Mos Teams'!$G$3:$I$17,3,FALSE)</f>
        <v>11URoyals2019</v>
      </c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19"/>
      <c r="AB93" s="119"/>
    </row>
    <row r="94" spans="1:28" x14ac:dyDescent="0.25">
      <c r="A94" s="135" t="str">
        <f>TEXT('2019 Mos P'!B97,"mm/dd/yyyy")</f>
        <v>04/23/2019</v>
      </c>
      <c r="B94" s="136">
        <f>'2019 Mos P'!D97</f>
        <v>0.77083333333333337</v>
      </c>
      <c r="C94" s="135" t="str">
        <f t="shared" si="1"/>
        <v>04/23/2019</v>
      </c>
      <c r="D94" s="136">
        <f>'2019 Mos P'!E97</f>
        <v>0.83333333333333337</v>
      </c>
      <c r="E94" s="119" t="str">
        <f>CONCATENATE('2019 Mos P'!G97," Practice")</f>
        <v>Giants Practice</v>
      </c>
      <c r="F94" s="119"/>
      <c r="G94" s="119" t="str">
        <f>'2019 Mos P'!H97</f>
        <v>SSAP #3 - West</v>
      </c>
      <c r="H94" s="119"/>
      <c r="I94" s="119"/>
      <c r="J94" s="119"/>
      <c r="K94" s="119"/>
      <c r="L94" s="119"/>
      <c r="M94" s="119" t="str">
        <f>VLOOKUP('2019 Mos P'!G97,'2019 Mos Teams'!$G$3:$I$17,3,FALSE)</f>
        <v>11UGiants2019</v>
      </c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</row>
    <row r="95" spans="1:28" x14ac:dyDescent="0.25">
      <c r="A95" s="135" t="str">
        <f>TEXT('2019 Mos P'!B98,"mm/dd/yyyy")</f>
        <v>04/23/2019</v>
      </c>
      <c r="B95" s="136">
        <f>'2019 Mos P'!D98</f>
        <v>0.77083333333333337</v>
      </c>
      <c r="C95" s="135" t="str">
        <f t="shared" si="1"/>
        <v>04/23/2019</v>
      </c>
      <c r="D95" s="136">
        <f>'2019 Mos P'!E98</f>
        <v>0.83333333333333337</v>
      </c>
      <c r="E95" s="119" t="str">
        <f>CONCATENATE('2019 Mos P'!G98," Practice")</f>
        <v>Astros Practice</v>
      </c>
      <c r="F95" s="119"/>
      <c r="G95" s="119" t="str">
        <f>'2019 Mos P'!H98</f>
        <v>Centennial Diamond</v>
      </c>
      <c r="H95" s="119"/>
      <c r="I95" s="119"/>
      <c r="J95" s="119"/>
      <c r="K95" s="119"/>
      <c r="L95" s="119"/>
      <c r="M95" s="119" t="str">
        <f>VLOOKUP('2019 Mos P'!G98,'2019 Mos Teams'!$G$3:$I$17,3,FALSE)</f>
        <v>11UAstros2019</v>
      </c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</row>
    <row r="96" spans="1:28" x14ac:dyDescent="0.25">
      <c r="A96" s="135" t="str">
        <f>TEXT('2019 Mos P'!B99,"mm/dd/yyyy")</f>
        <v>04/23/2019</v>
      </c>
      <c r="B96" s="136">
        <f>'2019 Mos P'!D99</f>
        <v>0.77083333333333337</v>
      </c>
      <c r="C96" s="135" t="str">
        <f t="shared" si="1"/>
        <v>04/23/2019</v>
      </c>
      <c r="D96" s="136">
        <f>'2019 Mos P'!E99</f>
        <v>0.83333333333333337</v>
      </c>
      <c r="E96" s="119" t="str">
        <f>CONCATENATE('2019 Mos P'!G99," Practice")</f>
        <v>RedSox Practice</v>
      </c>
      <c r="F96" s="119"/>
      <c r="G96" s="119" t="str">
        <f>'2019 Mos P'!H99</f>
        <v>Bakerview East</v>
      </c>
      <c r="H96" s="119"/>
      <c r="I96" s="119"/>
      <c r="J96" s="119"/>
      <c r="K96" s="119"/>
      <c r="L96" s="119"/>
      <c r="M96" s="119" t="str">
        <f>VLOOKUP('2019 Mos P'!G99,'2019 Mos Teams'!$G$3:$I$17,3,FALSE)</f>
        <v>11URedSox2019</v>
      </c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</row>
    <row r="97" spans="1:28" x14ac:dyDescent="0.25">
      <c r="A97" s="135" t="str">
        <f>TEXT('2019 Mos P'!B100,"mm/dd/yyyy")</f>
        <v>04/24/2019</v>
      </c>
      <c r="B97" s="136">
        <f>'2019 Mos P'!D100</f>
        <v>0.70833333333333337</v>
      </c>
      <c r="C97" s="135" t="str">
        <f t="shared" si="1"/>
        <v>04/24/2019</v>
      </c>
      <c r="D97" s="136">
        <f>'2019 Mos P'!E100</f>
        <v>0.77083333333333337</v>
      </c>
      <c r="E97" s="119" t="str">
        <f>CONCATENATE('2019 Mos P'!G100," Practice")</f>
        <v>Pirates Practice</v>
      </c>
      <c r="F97" s="119"/>
      <c r="G97" s="119" t="str">
        <f>'2019 Mos P'!H100</f>
        <v>Centennial Diamond</v>
      </c>
      <c r="H97" s="119"/>
      <c r="I97" s="119"/>
      <c r="J97" s="119"/>
      <c r="K97" s="119"/>
      <c r="L97" s="119"/>
      <c r="M97" s="119" t="str">
        <f>VLOOKUP('2019 Mos P'!G100,'2019 Mos Teams'!$G$3:$I$17,3,FALSE)</f>
        <v>11UPirates2019</v>
      </c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</row>
    <row r="98" spans="1:28" x14ac:dyDescent="0.25">
      <c r="A98" s="135" t="str">
        <f>TEXT('2019 Mos P'!B101,"mm/dd/yyyy")</f>
        <v>04/25/2019</v>
      </c>
      <c r="B98" s="136">
        <f>'2019 Mos P'!D101</f>
        <v>0.70833333333333337</v>
      </c>
      <c r="C98" s="135" t="str">
        <f t="shared" si="1"/>
        <v>04/25/2019</v>
      </c>
      <c r="D98" s="136">
        <f>'2019 Mos P'!E101</f>
        <v>0.77083333333333337</v>
      </c>
      <c r="E98" s="119" t="str">
        <f>CONCATENATE('2019 Mos P'!G101," Practice")</f>
        <v>Giants Practice</v>
      </c>
      <c r="F98" s="119"/>
      <c r="G98" s="119" t="str">
        <f>'2019 Mos P'!H101</f>
        <v>Bakerview East</v>
      </c>
      <c r="H98" s="119"/>
      <c r="I98" s="119"/>
      <c r="J98" s="119"/>
      <c r="K98" s="119"/>
      <c r="L98" s="119"/>
      <c r="M98" s="119" t="str">
        <f>VLOOKUP('2019 Mos P'!G101,'2019 Mos Teams'!$G$3:$I$17,3,FALSE)</f>
        <v>11UGiants2019</v>
      </c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</row>
    <row r="99" spans="1:28" x14ac:dyDescent="0.25">
      <c r="A99" s="135" t="str">
        <f>TEXT('2019 Mos P'!B102,"mm/dd/yyyy")</f>
        <v>04/25/2019</v>
      </c>
      <c r="B99" s="136">
        <f>'2019 Mos P'!D102</f>
        <v>0.70833333333333337</v>
      </c>
      <c r="C99" s="135" t="str">
        <f t="shared" si="1"/>
        <v>04/25/2019</v>
      </c>
      <c r="D99" s="136">
        <f>'2019 Mos P'!E102</f>
        <v>0.77083333333333337</v>
      </c>
      <c r="E99" s="119" t="str">
        <f>CONCATENATE('2019 Mos P'!G102," Practice")</f>
        <v>Royals Practice</v>
      </c>
      <c r="F99" s="119"/>
      <c r="G99" s="119" t="str">
        <f>'2019 Mos P'!H102</f>
        <v>Bakerview West</v>
      </c>
      <c r="H99" s="119"/>
      <c r="I99" s="119"/>
      <c r="J99" s="119"/>
      <c r="K99" s="119"/>
      <c r="L99" s="119"/>
      <c r="M99" s="119" t="str">
        <f>VLOOKUP('2019 Mos P'!G102,'2019 Mos Teams'!$G$3:$I$17,3,FALSE)</f>
        <v>11URoyals2019</v>
      </c>
      <c r="N99" s="119"/>
      <c r="O99" s="119"/>
      <c r="P99" s="119"/>
      <c r="Q99" s="119"/>
      <c r="R99" s="119"/>
      <c r="S99" s="119"/>
      <c r="T99" s="119"/>
      <c r="U99" s="119"/>
      <c r="V99" s="119"/>
      <c r="W99" s="119"/>
      <c r="X99" s="119"/>
      <c r="Y99" s="119"/>
      <c r="Z99" s="119"/>
      <c r="AA99" s="119"/>
      <c r="AB99" s="119"/>
    </row>
    <row r="100" spans="1:28" x14ac:dyDescent="0.25">
      <c r="A100" s="135" t="str">
        <f>TEXT('2019 Mos P'!B103,"mm/dd/yyyy")</f>
        <v>04/25/2019</v>
      </c>
      <c r="B100" s="136">
        <f>'2019 Mos P'!D103</f>
        <v>0.70833333333333337</v>
      </c>
      <c r="C100" s="135" t="str">
        <f t="shared" si="1"/>
        <v>04/25/2019</v>
      </c>
      <c r="D100" s="136">
        <f>'2019 Mos P'!E103</f>
        <v>0.77083333333333337</v>
      </c>
      <c r="E100" s="119" t="str">
        <f>CONCATENATE('2019 Mos P'!G103," Practice")</f>
        <v>RedSox Practice</v>
      </c>
      <c r="F100" s="119"/>
      <c r="G100" s="119" t="str">
        <f>'2019 Mos P'!H103</f>
        <v>Bakerview South</v>
      </c>
      <c r="H100" s="119"/>
      <c r="I100" s="119"/>
      <c r="J100" s="119"/>
      <c r="K100" s="119"/>
      <c r="L100" s="119"/>
      <c r="M100" s="119" t="str">
        <f>VLOOKUP('2019 Mos P'!G103,'2019 Mos Teams'!$G$3:$I$17,3,FALSE)</f>
        <v>11URedSox2019</v>
      </c>
      <c r="N100" s="119"/>
      <c r="O100" s="119"/>
      <c r="P100" s="119"/>
      <c r="Q100" s="119"/>
      <c r="R100" s="119"/>
      <c r="S100" s="119"/>
      <c r="T100" s="119"/>
      <c r="U100" s="119"/>
      <c r="V100" s="119"/>
      <c r="W100" s="119"/>
      <c r="X100" s="119"/>
      <c r="Y100" s="119"/>
      <c r="Z100" s="119"/>
      <c r="AA100" s="119"/>
      <c r="AB100" s="119"/>
    </row>
    <row r="101" spans="1:28" x14ac:dyDescent="0.25">
      <c r="A101" s="135" t="str">
        <f>TEXT('2019 Mos P'!B104,"mm/dd/yyyy")</f>
        <v>04/25/2019</v>
      </c>
      <c r="B101" s="136">
        <f>'2019 Mos P'!D104</f>
        <v>0.77083333333333337</v>
      </c>
      <c r="C101" s="135" t="str">
        <f t="shared" si="1"/>
        <v>04/25/2019</v>
      </c>
      <c r="D101" s="136">
        <f>'2019 Mos P'!E104</f>
        <v>0.83333333333333337</v>
      </c>
      <c r="E101" s="119" t="str">
        <f>CONCATENATE('2019 Mos P'!G104," Practice")</f>
        <v>Astros Practice</v>
      </c>
      <c r="F101" s="119"/>
      <c r="G101" s="119" t="str">
        <f>'2019 Mos P'!H104</f>
        <v>SSAP #3 - East</v>
      </c>
      <c r="H101" s="119"/>
      <c r="I101" s="119"/>
      <c r="J101" s="119"/>
      <c r="K101" s="119"/>
      <c r="L101" s="119"/>
      <c r="M101" s="119" t="str">
        <f>VLOOKUP('2019 Mos P'!G104,'2019 Mos Teams'!$G$3:$I$17,3,FALSE)</f>
        <v>11UAstros2019</v>
      </c>
      <c r="N101" s="119"/>
      <c r="O101" s="119"/>
      <c r="P101" s="119"/>
      <c r="Q101" s="119"/>
      <c r="R101" s="119"/>
      <c r="S101" s="119"/>
      <c r="T101" s="119"/>
      <c r="U101" s="119"/>
      <c r="V101" s="119"/>
      <c r="W101" s="119"/>
      <c r="X101" s="119"/>
      <c r="Y101" s="119"/>
      <c r="Z101" s="119"/>
      <c r="AA101" s="119"/>
      <c r="AB101" s="119"/>
    </row>
    <row r="102" spans="1:28" x14ac:dyDescent="0.25">
      <c r="A102" s="135" t="str">
        <f>TEXT('2019 Mos P'!B105,"mm/dd/yyyy")</f>
        <v>04/25/2019</v>
      </c>
      <c r="B102" s="136">
        <f>'2019 Mos P'!D105</f>
        <v>0.77083333333333337</v>
      </c>
      <c r="C102" s="135" t="str">
        <f t="shared" si="1"/>
        <v>04/25/2019</v>
      </c>
      <c r="D102" s="136">
        <f>'2019 Mos P'!E105</f>
        <v>0.83333333333333337</v>
      </c>
      <c r="E102" s="119" t="str">
        <f>CONCATENATE('2019 Mos P'!G105," Practice")</f>
        <v>Angels Practice</v>
      </c>
      <c r="F102" s="119"/>
      <c r="G102" s="119" t="str">
        <f>'2019 Mos P'!H105</f>
        <v>Bakerview West</v>
      </c>
      <c r="H102" s="119"/>
      <c r="I102" s="119"/>
      <c r="J102" s="119"/>
      <c r="K102" s="119"/>
      <c r="L102" s="119"/>
      <c r="M102" s="119" t="str">
        <f>VLOOKUP('2019 Mos P'!G105,'2019 Mos Teams'!$G$3:$I$17,3,FALSE)</f>
        <v>11UAngels2019</v>
      </c>
      <c r="N102" s="119"/>
      <c r="O102" s="119"/>
      <c r="P102" s="119"/>
      <c r="Q102" s="119"/>
      <c r="R102" s="119"/>
      <c r="S102" s="119"/>
      <c r="T102" s="119"/>
      <c r="U102" s="119"/>
      <c r="V102" s="119"/>
      <c r="W102" s="119"/>
      <c r="X102" s="119"/>
      <c r="Y102" s="119"/>
      <c r="Z102" s="119"/>
      <c r="AA102" s="119"/>
      <c r="AB102" s="119"/>
    </row>
    <row r="103" spans="1:28" x14ac:dyDescent="0.25">
      <c r="A103" s="135" t="str">
        <f>TEXT('2019 Mos P'!B106,"mm/dd/yyyy")</f>
        <v>04/27/2019</v>
      </c>
      <c r="B103" s="136">
        <f>'2019 Mos P'!D106</f>
        <v>0.52083333333333337</v>
      </c>
      <c r="C103" s="135" t="str">
        <f t="shared" si="1"/>
        <v>04/27/2019</v>
      </c>
      <c r="D103" s="136">
        <f>'2019 Mos P'!E106</f>
        <v>0.58333333333333337</v>
      </c>
      <c r="E103" s="119" t="str">
        <f>CONCATENATE('2019 Mos P'!G106," Practice")</f>
        <v>Rays Practice</v>
      </c>
      <c r="F103" s="119"/>
      <c r="G103" s="119" t="str">
        <f>'2019 Mos P'!H106</f>
        <v>Bakerview East</v>
      </c>
      <c r="H103" s="119"/>
      <c r="I103" s="119"/>
      <c r="J103" s="119"/>
      <c r="K103" s="119"/>
      <c r="L103" s="119"/>
      <c r="M103" s="119" t="str">
        <f>VLOOKUP('2019 Mos P'!G106,'2019 Mos Teams'!$G$3:$I$17,3,FALSE)</f>
        <v>11URays2019</v>
      </c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</row>
    <row r="104" spans="1:28" x14ac:dyDescent="0.25">
      <c r="A104" s="135" t="str">
        <f>TEXT('2019 Mos P'!B107,"mm/dd/yyyy")</f>
        <v>04/29/2019</v>
      </c>
      <c r="B104" s="136">
        <f>'2019 Mos P'!D107</f>
        <v>0.70833333333333337</v>
      </c>
      <c r="C104" s="135" t="str">
        <f t="shared" si="1"/>
        <v>04/29/2019</v>
      </c>
      <c r="D104" s="136">
        <f>'2019 Mos P'!E107</f>
        <v>0.77083333333333337</v>
      </c>
      <c r="E104" s="119" t="str">
        <f>CONCATENATE('2019 Mos P'!G107," Practice")</f>
        <v>Pirates Practice</v>
      </c>
      <c r="F104" s="119"/>
      <c r="G104" s="119" t="str">
        <f>'2019 Mos P'!H107</f>
        <v>SSAP #3 - East</v>
      </c>
      <c r="H104" s="119"/>
      <c r="I104" s="119"/>
      <c r="J104" s="119"/>
      <c r="K104" s="119"/>
      <c r="L104" s="119"/>
      <c r="M104" s="119" t="str">
        <f>VLOOKUP('2019 Mos P'!G107,'2019 Mos Teams'!$G$3:$I$17,3,FALSE)</f>
        <v>11UPirates2019</v>
      </c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</row>
    <row r="105" spans="1:28" x14ac:dyDescent="0.25">
      <c r="A105" s="135" t="str">
        <f>TEXT('2019 Mos P'!B108,"mm/dd/yyyy")</f>
        <v>04/29/2019</v>
      </c>
      <c r="B105" s="136">
        <f>'2019 Mos P'!D108</f>
        <v>0.70833333333333337</v>
      </c>
      <c r="C105" s="135" t="str">
        <f t="shared" si="1"/>
        <v>04/29/2019</v>
      </c>
      <c r="D105" s="136">
        <f>'2019 Mos P'!E108</f>
        <v>0.77083333333333337</v>
      </c>
      <c r="E105" s="119" t="str">
        <f>CONCATENATE('2019 Mos P'!G108," Practice")</f>
        <v>Yankees Practice</v>
      </c>
      <c r="F105" s="119"/>
      <c r="G105" s="119" t="str">
        <f>'2019 Mos P'!H108</f>
        <v>SSAP #3 - West</v>
      </c>
      <c r="H105" s="119"/>
      <c r="I105" s="119"/>
      <c r="J105" s="119"/>
      <c r="K105" s="119"/>
      <c r="L105" s="119"/>
      <c r="M105" s="119" t="str">
        <f>VLOOKUP('2019 Mos P'!G108,'2019 Mos Teams'!$G$3:$I$17,3,FALSE)</f>
        <v>11UYankees2019</v>
      </c>
      <c r="N105" s="119"/>
      <c r="O105" s="119"/>
      <c r="P105" s="119"/>
      <c r="Q105" s="119"/>
      <c r="R105" s="119"/>
      <c r="S105" s="119"/>
      <c r="T105" s="119"/>
      <c r="U105" s="119"/>
      <c r="V105" s="119"/>
      <c r="W105" s="119"/>
      <c r="X105" s="119"/>
      <c r="Y105" s="119"/>
      <c r="Z105" s="119"/>
      <c r="AA105" s="119"/>
      <c r="AB105" s="119"/>
    </row>
    <row r="106" spans="1:28" x14ac:dyDescent="0.25">
      <c r="A106" s="135" t="str">
        <f>TEXT('2019 Mos P'!B109,"mm/dd/yyyy")</f>
        <v>04/29/2019</v>
      </c>
      <c r="B106" s="136">
        <f>'2019 Mos P'!D109</f>
        <v>0.70833333333333337</v>
      </c>
      <c r="C106" s="135" t="str">
        <f t="shared" si="1"/>
        <v>04/29/2019</v>
      </c>
      <c r="D106" s="136">
        <f>'2019 Mos P'!E109</f>
        <v>0.77083333333333337</v>
      </c>
      <c r="E106" s="119" t="str">
        <f>CONCATENATE('2019 Mos P'!G109," Practice")</f>
        <v>Brewers Practice</v>
      </c>
      <c r="F106" s="119"/>
      <c r="G106" s="119" t="str">
        <f>'2019 Mos P'!H109</f>
        <v>Centennial Diamond</v>
      </c>
      <c r="H106" s="119"/>
      <c r="I106" s="119"/>
      <c r="J106" s="119"/>
      <c r="K106" s="119"/>
      <c r="L106" s="119"/>
      <c r="M106" s="119" t="str">
        <f>VLOOKUP('2019 Mos P'!G109,'2019 Mos Teams'!$G$3:$I$17,3,FALSE)</f>
        <v>11UBrewers2019</v>
      </c>
      <c r="N106" s="119"/>
      <c r="O106" s="119"/>
      <c r="P106" s="119"/>
      <c r="Q106" s="119"/>
      <c r="R106" s="119"/>
      <c r="S106" s="119"/>
      <c r="T106" s="119"/>
      <c r="U106" s="119"/>
      <c r="V106" s="119"/>
      <c r="W106" s="119"/>
      <c r="X106" s="119"/>
      <c r="Y106" s="119"/>
      <c r="Z106" s="119"/>
      <c r="AA106" s="119"/>
      <c r="AB106" s="119"/>
    </row>
    <row r="107" spans="1:28" x14ac:dyDescent="0.25">
      <c r="A107" s="135" t="str">
        <f>TEXT('2019 Mos P'!B110,"mm/dd/yyyy")</f>
        <v>04/29/2019</v>
      </c>
      <c r="B107" s="136">
        <f>'2019 Mos P'!D110</f>
        <v>0.70833333333333337</v>
      </c>
      <c r="C107" s="135" t="str">
        <f t="shared" si="1"/>
        <v>04/29/2019</v>
      </c>
      <c r="D107" s="136">
        <f>'2019 Mos P'!E110</f>
        <v>0.77083333333333337</v>
      </c>
      <c r="E107" s="119" t="str">
        <f>CONCATENATE('2019 Mos P'!G110," Practice")</f>
        <v>BlueJays Practice</v>
      </c>
      <c r="F107" s="119"/>
      <c r="G107" s="119" t="str">
        <f>'2019 Mos P'!H110</f>
        <v>Bakerview East</v>
      </c>
      <c r="H107" s="119"/>
      <c r="I107" s="119"/>
      <c r="J107" s="119"/>
      <c r="K107" s="119"/>
      <c r="L107" s="119"/>
      <c r="M107" s="119" t="str">
        <f>VLOOKUP('2019 Mos P'!G110,'2019 Mos Teams'!$G$3:$I$17,3,FALSE)</f>
        <v>11UBlueJays2019</v>
      </c>
      <c r="N107" s="119"/>
      <c r="O107" s="119"/>
      <c r="P107" s="119"/>
      <c r="Q107" s="119"/>
      <c r="R107" s="119"/>
      <c r="S107" s="119"/>
      <c r="T107" s="119"/>
      <c r="U107" s="119"/>
      <c r="V107" s="119"/>
      <c r="W107" s="119"/>
      <c r="X107" s="119"/>
      <c r="Y107" s="119"/>
      <c r="Z107" s="119"/>
      <c r="AA107" s="119"/>
      <c r="AB107" s="119"/>
    </row>
    <row r="108" spans="1:28" x14ac:dyDescent="0.25">
      <c r="A108" s="135" t="str">
        <f>TEXT('2019 Mos P'!B111,"mm/dd/yyyy")</f>
        <v>04/29/2019</v>
      </c>
      <c r="B108" s="136">
        <f>'2019 Mos P'!D111</f>
        <v>0.70833333333333337</v>
      </c>
      <c r="C108" s="135" t="str">
        <f t="shared" si="1"/>
        <v>04/29/2019</v>
      </c>
      <c r="D108" s="136">
        <f>'2019 Mos P'!E111</f>
        <v>0.77083333333333337</v>
      </c>
      <c r="E108" s="119" t="str">
        <f>CONCATENATE('2019 Mos P'!G111," Practice")</f>
        <v>Nationals Practice</v>
      </c>
      <c r="F108" s="119"/>
      <c r="G108" s="119" t="str">
        <f>'2019 Mos P'!H111</f>
        <v>Bakerview South</v>
      </c>
      <c r="H108" s="119"/>
      <c r="I108" s="119"/>
      <c r="J108" s="119"/>
      <c r="K108" s="119"/>
      <c r="L108" s="119"/>
      <c r="M108" s="119" t="str">
        <f>VLOOKUP('2019 Mos P'!G111,'2019 Mos Teams'!$G$3:$I$17,3,FALSE)</f>
        <v>11UNationals2019</v>
      </c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  <c r="AA108" s="119"/>
      <c r="AB108" s="119"/>
    </row>
    <row r="109" spans="1:28" x14ac:dyDescent="0.25">
      <c r="A109" s="135" t="str">
        <f>TEXT('2019 Mos P'!B112,"mm/dd/yyyy")</f>
        <v>04/29/2019</v>
      </c>
      <c r="B109" s="136">
        <f>'2019 Mos P'!D112</f>
        <v>0.77083333333333337</v>
      </c>
      <c r="C109" s="135" t="str">
        <f t="shared" si="1"/>
        <v>04/29/2019</v>
      </c>
      <c r="D109" s="136">
        <f>'2019 Mos P'!E112</f>
        <v>0.83333333333333337</v>
      </c>
      <c r="E109" s="119" t="str">
        <f>CONCATENATE('2019 Mos P'!G112," Practice")</f>
        <v>Rays Practice</v>
      </c>
      <c r="F109" s="119"/>
      <c r="G109" s="119" t="str">
        <f>'2019 Mos P'!H112</f>
        <v>SSAP #3 - East</v>
      </c>
      <c r="H109" s="119"/>
      <c r="I109" s="119"/>
      <c r="J109" s="119"/>
      <c r="K109" s="119"/>
      <c r="L109" s="119"/>
      <c r="M109" s="119" t="str">
        <f>VLOOKUP('2019 Mos P'!G112,'2019 Mos Teams'!$G$3:$I$17,3,FALSE)</f>
        <v>11URays2019</v>
      </c>
      <c r="N109" s="119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</row>
    <row r="110" spans="1:28" x14ac:dyDescent="0.25">
      <c r="A110" s="135" t="str">
        <f>TEXT('2019 Mos P'!B113,"mm/dd/yyyy")</f>
        <v>04/29/2019</v>
      </c>
      <c r="B110" s="136">
        <f>'2019 Mos P'!D113</f>
        <v>0.77083333333333337</v>
      </c>
      <c r="C110" s="135" t="str">
        <f t="shared" si="1"/>
        <v>04/29/2019</v>
      </c>
      <c r="D110" s="136">
        <f>'2019 Mos P'!E113</f>
        <v>0.83333333333333337</v>
      </c>
      <c r="E110" s="119" t="str">
        <f>CONCATENATE('2019 Mos P'!G113," Practice")</f>
        <v>Mets Practice</v>
      </c>
      <c r="F110" s="119"/>
      <c r="G110" s="119" t="str">
        <f>'2019 Mos P'!H113</f>
        <v>SSAP #3 - West</v>
      </c>
      <c r="H110" s="119"/>
      <c r="I110" s="119"/>
      <c r="J110" s="119"/>
      <c r="K110" s="119"/>
      <c r="L110" s="119"/>
      <c r="M110" s="119" t="str">
        <f>VLOOKUP('2019 Mos P'!G113,'2019 Mos Teams'!$G$3:$I$17,3,FALSE)</f>
        <v>11UMets2019</v>
      </c>
      <c r="N110" s="119"/>
      <c r="O110" s="119"/>
      <c r="P110" s="119"/>
      <c r="Q110" s="119"/>
      <c r="R110" s="119"/>
      <c r="S110" s="119"/>
      <c r="T110" s="119"/>
      <c r="U110" s="119"/>
      <c r="V110" s="119"/>
      <c r="W110" s="119"/>
      <c r="X110" s="119"/>
      <c r="Y110" s="119"/>
      <c r="Z110" s="119"/>
      <c r="AA110" s="119"/>
      <c r="AB110" s="119"/>
    </row>
    <row r="111" spans="1:28" x14ac:dyDescent="0.25">
      <c r="A111" s="135" t="str">
        <f>TEXT('2019 Mos P'!B114,"mm/dd/yyyy")</f>
        <v>04/29/2019</v>
      </c>
      <c r="B111" s="136">
        <f>'2019 Mos P'!D114</f>
        <v>0.77083333333333337</v>
      </c>
      <c r="C111" s="135" t="str">
        <f t="shared" si="1"/>
        <v>04/29/2019</v>
      </c>
      <c r="D111" s="136">
        <f>'2019 Mos P'!E114</f>
        <v>0.83333333333333337</v>
      </c>
      <c r="E111" s="119" t="str">
        <f>CONCATENATE('2019 Mos P'!G114," Practice")</f>
        <v>Athletics Practice</v>
      </c>
      <c r="F111" s="119"/>
      <c r="G111" s="119" t="str">
        <f>'2019 Mos P'!H114</f>
        <v>Centennial Diamond</v>
      </c>
      <c r="H111" s="119"/>
      <c r="I111" s="119"/>
      <c r="J111" s="119"/>
      <c r="K111" s="119"/>
      <c r="L111" s="119"/>
      <c r="M111" s="119" t="str">
        <f>VLOOKUP('2019 Mos P'!G114,'2019 Mos Teams'!$G$3:$I$17,3,FALSE)</f>
        <v>11UAthletics2019</v>
      </c>
      <c r="N111" s="119"/>
      <c r="O111" s="119"/>
      <c r="P111" s="119"/>
      <c r="Q111" s="119"/>
      <c r="R111" s="119"/>
      <c r="S111" s="119"/>
      <c r="T111" s="119"/>
      <c r="U111" s="119"/>
      <c r="V111" s="119"/>
      <c r="W111" s="119"/>
      <c r="X111" s="119"/>
      <c r="Y111" s="119"/>
      <c r="Z111" s="119"/>
      <c r="AA111" s="119"/>
      <c r="AB111" s="119"/>
    </row>
    <row r="112" spans="1:28" x14ac:dyDescent="0.25">
      <c r="A112" s="135" t="str">
        <f>TEXT('2019 Mos P'!B115,"mm/dd/yyyy")</f>
        <v>04/29/2019</v>
      </c>
      <c r="B112" s="136">
        <f>'2019 Mos P'!D115</f>
        <v>0.77083333333333337</v>
      </c>
      <c r="C112" s="135" t="str">
        <f t="shared" si="1"/>
        <v>04/29/2019</v>
      </c>
      <c r="D112" s="136">
        <f>'2019 Mos P'!E115</f>
        <v>0.83333333333333337</v>
      </c>
      <c r="E112" s="119" t="str">
        <f>CONCATENATE('2019 Mos P'!G115," Practice")</f>
        <v>Mariners Practice</v>
      </c>
      <c r="F112" s="119"/>
      <c r="G112" s="119" t="str">
        <f>'2019 Mos P'!H115</f>
        <v>Bakerview East</v>
      </c>
      <c r="H112" s="119"/>
      <c r="I112" s="119"/>
      <c r="J112" s="119"/>
      <c r="K112" s="119"/>
      <c r="L112" s="119"/>
      <c r="M112" s="119" t="str">
        <f>VLOOKUP('2019 Mos P'!G115,'2019 Mos Teams'!$G$3:$I$17,3,FALSE)</f>
        <v>11UMariners2019</v>
      </c>
      <c r="N112" s="119"/>
      <c r="O112" s="119"/>
      <c r="P112" s="119"/>
      <c r="Q112" s="119"/>
      <c r="R112" s="119"/>
      <c r="S112" s="119"/>
      <c r="T112" s="119"/>
      <c r="U112" s="119"/>
      <c r="V112" s="119"/>
      <c r="W112" s="119"/>
      <c r="X112" s="119"/>
      <c r="Y112" s="119"/>
      <c r="Z112" s="119"/>
      <c r="AA112" s="119"/>
      <c r="AB112" s="119"/>
    </row>
    <row r="113" spans="1:28" x14ac:dyDescent="0.25">
      <c r="A113" s="135" t="str">
        <f>TEXT('2019 Mos P'!B116,"mm/dd/yyyy")</f>
        <v>04/30/2019</v>
      </c>
      <c r="B113" s="136">
        <f>'2019 Mos P'!D116</f>
        <v>0.70833333333333337</v>
      </c>
      <c r="C113" s="135" t="str">
        <f t="shared" si="1"/>
        <v>04/30/2019</v>
      </c>
      <c r="D113" s="136">
        <f>'2019 Mos P'!E116</f>
        <v>0.77083333333333337</v>
      </c>
      <c r="E113" s="119" t="str">
        <f>CONCATENATE('2019 Mos P'!G116," Practice")</f>
        <v>RedSox Practice</v>
      </c>
      <c r="F113" s="119"/>
      <c r="G113" s="119" t="str">
        <f>'2019 Mos P'!H116</f>
        <v>Centennial Diamond</v>
      </c>
      <c r="H113" s="119"/>
      <c r="I113" s="119"/>
      <c r="J113" s="119"/>
      <c r="K113" s="119"/>
      <c r="L113" s="119"/>
      <c r="M113" s="119" t="str">
        <f>VLOOKUP('2019 Mos P'!G116,'2019 Mos Teams'!$G$3:$I$17,3,FALSE)</f>
        <v>11URedSox2019</v>
      </c>
      <c r="N113" s="119"/>
      <c r="O113" s="119"/>
      <c r="P113" s="119"/>
      <c r="Q113" s="119"/>
      <c r="R113" s="119"/>
      <c r="S113" s="119"/>
      <c r="T113" s="119"/>
      <c r="U113" s="119"/>
      <c r="V113" s="119"/>
      <c r="W113" s="119"/>
      <c r="X113" s="119"/>
      <c r="Y113" s="119"/>
      <c r="Z113" s="119"/>
      <c r="AA113" s="119"/>
      <c r="AB113" s="119"/>
    </row>
    <row r="114" spans="1:28" x14ac:dyDescent="0.25">
      <c r="A114" s="135" t="str">
        <f>TEXT('2019 Mos P'!B117,"mm/dd/yyyy")</f>
        <v>04/30/2019</v>
      </c>
      <c r="B114" s="136">
        <f>'2019 Mos P'!D117</f>
        <v>0.77083333333333337</v>
      </c>
      <c r="C114" s="135" t="str">
        <f t="shared" si="1"/>
        <v>04/30/2019</v>
      </c>
      <c r="D114" s="136">
        <f>'2019 Mos P'!E117</f>
        <v>0.83333333333333337</v>
      </c>
      <c r="E114" s="119" t="str">
        <f>CONCATENATE('2019 Mos P'!G117," Practice")</f>
        <v>Angels Practice</v>
      </c>
      <c r="F114" s="119"/>
      <c r="G114" s="119" t="str">
        <f>'2019 Mos P'!H117</f>
        <v>SSAP #3 - East</v>
      </c>
      <c r="H114" s="119"/>
      <c r="I114" s="119"/>
      <c r="J114" s="119"/>
      <c r="K114" s="119"/>
      <c r="L114" s="119"/>
      <c r="M114" s="119" t="str">
        <f>VLOOKUP('2019 Mos P'!G117,'2019 Mos Teams'!$G$3:$I$17,3,FALSE)</f>
        <v>11UAngels2019</v>
      </c>
      <c r="N114" s="119"/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19"/>
      <c r="Z114" s="119"/>
      <c r="AA114" s="119"/>
      <c r="AB114" s="119"/>
    </row>
    <row r="115" spans="1:28" x14ac:dyDescent="0.25">
      <c r="A115" s="135" t="str">
        <f>TEXT('2019 Mos P'!B118,"mm/dd/yyyy")</f>
        <v>04/30/2019</v>
      </c>
      <c r="B115" s="136">
        <f>'2019 Mos P'!D118</f>
        <v>0.77083333333333337</v>
      </c>
      <c r="C115" s="135" t="str">
        <f t="shared" si="1"/>
        <v>04/30/2019</v>
      </c>
      <c r="D115" s="136">
        <f>'2019 Mos P'!E118</f>
        <v>0.83333333333333337</v>
      </c>
      <c r="E115" s="119" t="str">
        <f>CONCATENATE('2019 Mos P'!G118," Practice")</f>
        <v>Astros Practice</v>
      </c>
      <c r="F115" s="119"/>
      <c r="G115" s="119" t="str">
        <f>'2019 Mos P'!H118</f>
        <v>SSAP #3 - West</v>
      </c>
      <c r="H115" s="119"/>
      <c r="I115" s="119"/>
      <c r="J115" s="119"/>
      <c r="K115" s="119"/>
      <c r="L115" s="119"/>
      <c r="M115" s="119" t="str">
        <f>VLOOKUP('2019 Mos P'!G118,'2019 Mos Teams'!$G$3:$I$17,3,FALSE)</f>
        <v>11UAstros2019</v>
      </c>
      <c r="N115" s="119"/>
      <c r="O115" s="119"/>
      <c r="P115" s="119"/>
      <c r="Q115" s="119"/>
      <c r="R115" s="119"/>
      <c r="S115" s="119"/>
      <c r="T115" s="119"/>
      <c r="U115" s="119"/>
      <c r="V115" s="119"/>
      <c r="W115" s="119"/>
      <c r="X115" s="119"/>
      <c r="Y115" s="119"/>
      <c r="Z115" s="119"/>
      <c r="AA115" s="119"/>
      <c r="AB115" s="119"/>
    </row>
    <row r="116" spans="1:28" x14ac:dyDescent="0.25">
      <c r="A116" s="135" t="str">
        <f>TEXT('2019 Mos P'!B119,"mm/dd/yyyy")</f>
        <v>04/30/2019</v>
      </c>
      <c r="B116" s="136">
        <f>'2019 Mos P'!D119</f>
        <v>0.77083333333333337</v>
      </c>
      <c r="C116" s="135" t="str">
        <f t="shared" si="1"/>
        <v>04/30/2019</v>
      </c>
      <c r="D116" s="136">
        <f>'2019 Mos P'!E119</f>
        <v>0.83333333333333337</v>
      </c>
      <c r="E116" s="119" t="str">
        <f>CONCATENATE('2019 Mos P'!G119," Practice")</f>
        <v>Royals Practice</v>
      </c>
      <c r="F116" s="119"/>
      <c r="G116" s="119" t="str">
        <f>'2019 Mos P'!H119</f>
        <v>Centennial Diamond</v>
      </c>
      <c r="H116" s="119"/>
      <c r="I116" s="119"/>
      <c r="J116" s="119"/>
      <c r="K116" s="119"/>
      <c r="L116" s="119"/>
      <c r="M116" s="119" t="str">
        <f>VLOOKUP('2019 Mos P'!G119,'2019 Mos Teams'!$G$3:$I$17,3,FALSE)</f>
        <v>11URoyals2019</v>
      </c>
      <c r="N116" s="119"/>
      <c r="O116" s="119"/>
      <c r="P116" s="119"/>
      <c r="Q116" s="119"/>
      <c r="R116" s="119"/>
      <c r="S116" s="119"/>
      <c r="T116" s="119"/>
      <c r="U116" s="119"/>
      <c r="V116" s="119"/>
      <c r="W116" s="119"/>
      <c r="X116" s="119"/>
      <c r="Y116" s="119"/>
      <c r="Z116" s="119"/>
      <c r="AA116" s="119"/>
      <c r="AB116" s="119"/>
    </row>
    <row r="117" spans="1:28" x14ac:dyDescent="0.25">
      <c r="A117" s="135" t="str">
        <f>TEXT('2019 Mos P'!B120,"mm/dd/yyyy")</f>
        <v>04/30/2019</v>
      </c>
      <c r="B117" s="136">
        <f>'2019 Mos P'!D120</f>
        <v>0.77083333333333337</v>
      </c>
      <c r="C117" s="135" t="str">
        <f t="shared" si="1"/>
        <v>04/30/2019</v>
      </c>
      <c r="D117" s="136">
        <f>'2019 Mos P'!E120</f>
        <v>0.83333333333333337</v>
      </c>
      <c r="E117" s="119" t="str">
        <f>CONCATENATE('2019 Mos P'!G120," Practice")</f>
        <v>Giants Practice</v>
      </c>
      <c r="F117" s="119"/>
      <c r="G117" s="119" t="str">
        <f>'2019 Mos P'!H120</f>
        <v>Bakerview East</v>
      </c>
      <c r="H117" s="119"/>
      <c r="I117" s="119"/>
      <c r="J117" s="119"/>
      <c r="K117" s="119"/>
      <c r="L117" s="119"/>
      <c r="M117" s="119" t="str">
        <f>VLOOKUP('2019 Mos P'!G120,'2019 Mos Teams'!$G$3:$I$17,3,FALSE)</f>
        <v>11UGiants2019</v>
      </c>
      <c r="N117" s="119"/>
      <c r="O117" s="119"/>
      <c r="P117" s="119"/>
      <c r="Q117" s="119"/>
      <c r="R117" s="119"/>
      <c r="S117" s="119"/>
      <c r="T117" s="119"/>
      <c r="U117" s="119"/>
      <c r="V117" s="119"/>
      <c r="W117" s="119"/>
      <c r="X117" s="119"/>
      <c r="Y117" s="119"/>
      <c r="Z117" s="119"/>
      <c r="AA117" s="119"/>
      <c r="AB117" s="119"/>
    </row>
    <row r="118" spans="1:28" x14ac:dyDescent="0.25">
      <c r="A118" s="135" t="str">
        <f>TEXT('2019 Mos P'!B121,"mm/dd/yyyy")</f>
        <v>05/01/2019</v>
      </c>
      <c r="B118" s="136">
        <f>'2019 Mos P'!D121</f>
        <v>0.70833333333333337</v>
      </c>
      <c r="C118" s="135" t="str">
        <f t="shared" si="1"/>
        <v>05/01/2019</v>
      </c>
      <c r="D118" s="136">
        <f>'2019 Mos P'!E121</f>
        <v>0.77083333333333337</v>
      </c>
      <c r="E118" s="119" t="str">
        <f>CONCATENATE('2019 Mos P'!G121," Practice")</f>
        <v>Yankees Practice</v>
      </c>
      <c r="F118" s="119"/>
      <c r="G118" s="119" t="str">
        <f>'2019 Mos P'!H121</f>
        <v>Centennial Diamond</v>
      </c>
      <c r="H118" s="119"/>
      <c r="I118" s="119"/>
      <c r="J118" s="119"/>
      <c r="K118" s="119"/>
      <c r="L118" s="119"/>
      <c r="M118" s="119" t="str">
        <f>VLOOKUP('2019 Mos P'!G121,'2019 Mos Teams'!$G$3:$I$17,3,FALSE)</f>
        <v>11UYankees2019</v>
      </c>
      <c r="N118" s="119"/>
      <c r="O118" s="119"/>
      <c r="P118" s="119"/>
      <c r="Q118" s="119"/>
      <c r="R118" s="119"/>
      <c r="S118" s="119"/>
      <c r="T118" s="119"/>
      <c r="U118" s="119"/>
      <c r="V118" s="119"/>
      <c r="W118" s="119"/>
      <c r="X118" s="119"/>
      <c r="Y118" s="119"/>
      <c r="Z118" s="119"/>
      <c r="AA118" s="119"/>
      <c r="AB118" s="119"/>
    </row>
    <row r="119" spans="1:28" x14ac:dyDescent="0.25">
      <c r="A119" s="135" t="str">
        <f>TEXT('2019 Mos P'!B122,"mm/dd/yyyy")</f>
        <v>05/02/2019</v>
      </c>
      <c r="B119" s="136">
        <f>'2019 Mos P'!D122</f>
        <v>0.70833333333333337</v>
      </c>
      <c r="C119" s="135" t="str">
        <f t="shared" si="1"/>
        <v>05/02/2019</v>
      </c>
      <c r="D119" s="136">
        <f>'2019 Mos P'!E122</f>
        <v>0.77083333333333337</v>
      </c>
      <c r="E119" s="119" t="str">
        <f>CONCATENATE('2019 Mos P'!G122," Practice")</f>
        <v>Giants Practice</v>
      </c>
      <c r="F119" s="119"/>
      <c r="G119" s="119" t="str">
        <f>'2019 Mos P'!H122</f>
        <v>Bakerview East</v>
      </c>
      <c r="H119" s="119"/>
      <c r="I119" s="119"/>
      <c r="J119" s="119"/>
      <c r="K119" s="119"/>
      <c r="L119" s="119"/>
      <c r="M119" s="119" t="str">
        <f>VLOOKUP('2019 Mos P'!G122,'2019 Mos Teams'!$G$3:$I$17,3,FALSE)</f>
        <v>11UGiants2019</v>
      </c>
      <c r="N119" s="119"/>
      <c r="O119" s="119"/>
      <c r="P119" s="119"/>
      <c r="Q119" s="119"/>
      <c r="R119" s="119"/>
      <c r="S119" s="119"/>
      <c r="T119" s="119"/>
      <c r="U119" s="119"/>
      <c r="V119" s="119"/>
      <c r="W119" s="119"/>
      <c r="X119" s="119"/>
      <c r="Y119" s="119"/>
      <c r="Z119" s="119"/>
      <c r="AA119" s="119"/>
      <c r="AB119" s="119"/>
    </row>
    <row r="120" spans="1:28" x14ac:dyDescent="0.25">
      <c r="A120" s="135" t="str">
        <f>TEXT('2019 Mos P'!B123,"mm/dd/yyyy")</f>
        <v>05/02/2019</v>
      </c>
      <c r="B120" s="136">
        <f>'2019 Mos P'!D123</f>
        <v>0.70833333333333337</v>
      </c>
      <c r="C120" s="135" t="str">
        <f t="shared" si="1"/>
        <v>05/02/2019</v>
      </c>
      <c r="D120" s="136">
        <f>'2019 Mos P'!E123</f>
        <v>0.77083333333333337</v>
      </c>
      <c r="E120" s="119" t="str">
        <f>CONCATENATE('2019 Mos P'!G123," Practice")</f>
        <v>Astros Practice</v>
      </c>
      <c r="F120" s="119"/>
      <c r="G120" s="119" t="str">
        <f>'2019 Mos P'!H123</f>
        <v>Bakerview West</v>
      </c>
      <c r="H120" s="119"/>
      <c r="I120" s="119"/>
      <c r="J120" s="119"/>
      <c r="K120" s="119"/>
      <c r="L120" s="119"/>
      <c r="M120" s="119" t="str">
        <f>VLOOKUP('2019 Mos P'!G123,'2019 Mos Teams'!$G$3:$I$17,3,FALSE)</f>
        <v>11UAstros2019</v>
      </c>
      <c r="N120" s="119"/>
      <c r="O120" s="119"/>
      <c r="P120" s="119"/>
      <c r="Q120" s="119"/>
      <c r="R120" s="119"/>
      <c r="S120" s="119"/>
      <c r="T120" s="119"/>
      <c r="U120" s="119"/>
      <c r="V120" s="119"/>
      <c r="W120" s="119"/>
      <c r="X120" s="119"/>
      <c r="Y120" s="119"/>
      <c r="Z120" s="119"/>
      <c r="AA120" s="119"/>
      <c r="AB120" s="119"/>
    </row>
    <row r="121" spans="1:28" x14ac:dyDescent="0.25">
      <c r="A121" s="135" t="str">
        <f>TEXT('2019 Mos P'!B124,"mm/dd/yyyy")</f>
        <v>05/02/2019</v>
      </c>
      <c r="B121" s="136">
        <f>'2019 Mos P'!D124</f>
        <v>0.70833333333333337</v>
      </c>
      <c r="C121" s="135" t="str">
        <f t="shared" si="1"/>
        <v>05/02/2019</v>
      </c>
      <c r="D121" s="136">
        <f>'2019 Mos P'!E124</f>
        <v>0.77083333333333337</v>
      </c>
      <c r="E121" s="119" t="str">
        <f>CONCATENATE('2019 Mos P'!G124," Practice")</f>
        <v>Royals Practice</v>
      </c>
      <c r="F121" s="119"/>
      <c r="G121" s="119" t="str">
        <f>'2019 Mos P'!H124</f>
        <v>Bakerview South</v>
      </c>
      <c r="H121" s="119"/>
      <c r="I121" s="119"/>
      <c r="J121" s="119"/>
      <c r="K121" s="119"/>
      <c r="L121" s="119"/>
      <c r="M121" s="119" t="str">
        <f>VLOOKUP('2019 Mos P'!G124,'2019 Mos Teams'!$G$3:$I$17,3,FALSE)</f>
        <v>11URoyals2019</v>
      </c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19"/>
      <c r="Z121" s="119"/>
      <c r="AA121" s="119"/>
      <c r="AB121" s="119"/>
    </row>
    <row r="122" spans="1:28" x14ac:dyDescent="0.25">
      <c r="A122" s="135" t="str">
        <f>TEXT('2019 Mos P'!B125,"mm/dd/yyyy")</f>
        <v>05/02/2019</v>
      </c>
      <c r="B122" s="136">
        <f>'2019 Mos P'!D125</f>
        <v>0.77083333333333337</v>
      </c>
      <c r="C122" s="135" t="str">
        <f t="shared" si="1"/>
        <v>05/02/2019</v>
      </c>
      <c r="D122" s="136">
        <f>'2019 Mos P'!E125</f>
        <v>0.83333333333333337</v>
      </c>
      <c r="E122" s="119" t="str">
        <f>CONCATENATE('2019 Mos P'!G125," Practice")</f>
        <v>Angels Practice</v>
      </c>
      <c r="F122" s="119"/>
      <c r="G122" s="119" t="str">
        <f>'2019 Mos P'!H125</f>
        <v>Bakerview East</v>
      </c>
      <c r="H122" s="119"/>
      <c r="I122" s="119"/>
      <c r="J122" s="119"/>
      <c r="K122" s="119"/>
      <c r="L122" s="119"/>
      <c r="M122" s="119" t="str">
        <f>VLOOKUP('2019 Mos P'!G125,'2019 Mos Teams'!$G$3:$I$17,3,FALSE)</f>
        <v>11UAngels2019</v>
      </c>
      <c r="N122" s="119"/>
      <c r="O122" s="119"/>
      <c r="P122" s="119"/>
      <c r="Q122" s="119"/>
      <c r="R122" s="119"/>
      <c r="S122" s="119"/>
      <c r="T122" s="119"/>
      <c r="U122" s="119"/>
      <c r="V122" s="119"/>
      <c r="W122" s="119"/>
      <c r="X122" s="119"/>
      <c r="Y122" s="119"/>
      <c r="Z122" s="119"/>
      <c r="AA122" s="119"/>
      <c r="AB122" s="119"/>
    </row>
    <row r="123" spans="1:28" x14ac:dyDescent="0.25">
      <c r="A123" s="135" t="str">
        <f>TEXT('2019 Mos P'!B126,"mm/dd/yyyy")</f>
        <v>05/02/2019</v>
      </c>
      <c r="B123" s="136">
        <f>'2019 Mos P'!D126</f>
        <v>0.77083333333333337</v>
      </c>
      <c r="C123" s="135" t="str">
        <f t="shared" si="1"/>
        <v>05/02/2019</v>
      </c>
      <c r="D123" s="136">
        <f>'2019 Mos P'!E126</f>
        <v>0.83333333333333337</v>
      </c>
      <c r="E123" s="119" t="str">
        <f>CONCATENATE('2019 Mos P'!G126," Practice")</f>
        <v>RedSox Practice</v>
      </c>
      <c r="F123" s="119"/>
      <c r="G123" s="119" t="str">
        <f>'2019 Mos P'!H126</f>
        <v>Bakerview West</v>
      </c>
      <c r="H123" s="119"/>
      <c r="I123" s="119"/>
      <c r="J123" s="119"/>
      <c r="K123" s="119"/>
      <c r="L123" s="119"/>
      <c r="M123" s="119" t="str">
        <f>VLOOKUP('2019 Mos P'!G126,'2019 Mos Teams'!$G$3:$I$17,3,FALSE)</f>
        <v>11URedSox2019</v>
      </c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</row>
    <row r="124" spans="1:28" x14ac:dyDescent="0.25">
      <c r="A124" s="135" t="str">
        <f>TEXT('2019 Mos P'!B127,"mm/dd/yyyy")</f>
        <v>05/04/2019</v>
      </c>
      <c r="B124" s="136">
        <f>'2019 Mos P'!D127</f>
        <v>0.52083333333333337</v>
      </c>
      <c r="C124" s="135" t="str">
        <f t="shared" ref="C124:C187" si="2">A124</f>
        <v>05/04/2019</v>
      </c>
      <c r="D124" s="136">
        <f>'2019 Mos P'!E127</f>
        <v>0.58333333333333337</v>
      </c>
      <c r="E124" s="119" t="str">
        <f>CONCATENATE('2019 Mos P'!G127," Practice")</f>
        <v>Athletics Practice</v>
      </c>
      <c r="F124" s="119"/>
      <c r="G124" s="119" t="str">
        <f>'2019 Mos P'!H127</f>
        <v>Bakerview East</v>
      </c>
      <c r="H124" s="119"/>
      <c r="I124" s="119"/>
      <c r="J124" s="119"/>
      <c r="K124" s="119"/>
      <c r="L124" s="119"/>
      <c r="M124" s="119" t="str">
        <f>VLOOKUP('2019 Mos P'!G127,'2019 Mos Teams'!$G$3:$I$17,3,FALSE)</f>
        <v>11UAthletics2019</v>
      </c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  <c r="Y124" s="119"/>
      <c r="Z124" s="119"/>
      <c r="AA124" s="119"/>
      <c r="AB124" s="119"/>
    </row>
    <row r="125" spans="1:28" x14ac:dyDescent="0.25">
      <c r="A125" s="135" t="str">
        <f>TEXT('2019 Mos P'!B128,"mm/dd/yyyy")</f>
        <v>05/06/2019</v>
      </c>
      <c r="B125" s="136">
        <f>'2019 Mos P'!D128</f>
        <v>0.70833333333333337</v>
      </c>
      <c r="C125" s="135" t="str">
        <f t="shared" si="2"/>
        <v>05/06/2019</v>
      </c>
      <c r="D125" s="136">
        <f>'2019 Mos P'!E128</f>
        <v>0.77083333333333337</v>
      </c>
      <c r="E125" s="119" t="str">
        <f>CONCATENATE('2019 Mos P'!G128," Practice")</f>
        <v>Athletics Practice</v>
      </c>
      <c r="F125" s="119"/>
      <c r="G125" s="119" t="str">
        <f>'2019 Mos P'!H128</f>
        <v>SSAP #3 - East</v>
      </c>
      <c r="H125" s="119"/>
      <c r="I125" s="119"/>
      <c r="J125" s="119"/>
      <c r="K125" s="119"/>
      <c r="L125" s="119"/>
      <c r="M125" s="119" t="str">
        <f>VLOOKUP('2019 Mos P'!G128,'2019 Mos Teams'!$G$3:$I$17,3,FALSE)</f>
        <v>11UAthletics2019</v>
      </c>
      <c r="N125" s="119"/>
      <c r="O125" s="119"/>
      <c r="P125" s="119"/>
      <c r="Q125" s="119"/>
      <c r="R125" s="119"/>
      <c r="S125" s="119"/>
      <c r="T125" s="119"/>
      <c r="U125" s="119"/>
      <c r="V125" s="119"/>
      <c r="W125" s="119"/>
      <c r="X125" s="119"/>
      <c r="Y125" s="119"/>
      <c r="Z125" s="119"/>
      <c r="AA125" s="119"/>
      <c r="AB125" s="119"/>
    </row>
    <row r="126" spans="1:28" x14ac:dyDescent="0.25">
      <c r="A126" s="135" t="str">
        <f>TEXT('2019 Mos P'!B129,"mm/dd/yyyy")</f>
        <v>05/06/2019</v>
      </c>
      <c r="B126" s="136">
        <f>'2019 Mos P'!D129</f>
        <v>0.70833333333333337</v>
      </c>
      <c r="C126" s="135" t="str">
        <f t="shared" si="2"/>
        <v>05/06/2019</v>
      </c>
      <c r="D126" s="136">
        <f>'2019 Mos P'!E129</f>
        <v>0.77083333333333337</v>
      </c>
      <c r="E126" s="119" t="str">
        <f>CONCATENATE('2019 Mos P'!G129," Practice")</f>
        <v>Rays Practice</v>
      </c>
      <c r="F126" s="119"/>
      <c r="G126" s="119" t="str">
        <f>'2019 Mos P'!H129</f>
        <v>SSAP #3 - West</v>
      </c>
      <c r="H126" s="119"/>
      <c r="I126" s="119"/>
      <c r="J126" s="119"/>
      <c r="K126" s="119"/>
      <c r="L126" s="119"/>
      <c r="M126" s="119" t="str">
        <f>VLOOKUP('2019 Mos P'!G129,'2019 Mos Teams'!$G$3:$I$17,3,FALSE)</f>
        <v>11URays2019</v>
      </c>
      <c r="N126" s="119"/>
      <c r="O126" s="119"/>
      <c r="P126" s="119"/>
      <c r="Q126" s="119"/>
      <c r="R126" s="119"/>
      <c r="S126" s="119"/>
      <c r="T126" s="119"/>
      <c r="U126" s="119"/>
      <c r="V126" s="119"/>
      <c r="W126" s="119"/>
      <c r="X126" s="119"/>
      <c r="Y126" s="119"/>
      <c r="Z126" s="119"/>
      <c r="AA126" s="119"/>
      <c r="AB126" s="119"/>
    </row>
    <row r="127" spans="1:28" x14ac:dyDescent="0.25">
      <c r="A127" s="135" t="str">
        <f>TEXT('2019 Mos P'!B130,"mm/dd/yyyy")</f>
        <v>05/06/2019</v>
      </c>
      <c r="B127" s="136">
        <f>'2019 Mos P'!D130</f>
        <v>0.70833333333333337</v>
      </c>
      <c r="C127" s="135" t="str">
        <f t="shared" si="2"/>
        <v>05/06/2019</v>
      </c>
      <c r="D127" s="136">
        <f>'2019 Mos P'!E130</f>
        <v>0.77083333333333337</v>
      </c>
      <c r="E127" s="119" t="str">
        <f>CONCATENATE('2019 Mos P'!G130," Practice")</f>
        <v>Mariners Practice</v>
      </c>
      <c r="F127" s="119"/>
      <c r="G127" s="119" t="str">
        <f>'2019 Mos P'!H130</f>
        <v>Centennial Diamond</v>
      </c>
      <c r="H127" s="119"/>
      <c r="I127" s="119"/>
      <c r="J127" s="119"/>
      <c r="K127" s="119"/>
      <c r="L127" s="119"/>
      <c r="M127" s="119" t="str">
        <f>VLOOKUP('2019 Mos P'!G130,'2019 Mos Teams'!$G$3:$I$17,3,FALSE)</f>
        <v>11UMariners2019</v>
      </c>
      <c r="N127" s="119"/>
      <c r="O127" s="119"/>
      <c r="P127" s="119"/>
      <c r="Q127" s="119"/>
      <c r="R127" s="119"/>
      <c r="S127" s="119"/>
      <c r="T127" s="119"/>
      <c r="U127" s="119"/>
      <c r="V127" s="119"/>
      <c r="W127" s="119"/>
      <c r="X127" s="119"/>
      <c r="Y127" s="119"/>
      <c r="Z127" s="119"/>
      <c r="AA127" s="119"/>
      <c r="AB127" s="119"/>
    </row>
    <row r="128" spans="1:28" x14ac:dyDescent="0.25">
      <c r="A128" s="135" t="str">
        <f>TEXT('2019 Mos P'!B131,"mm/dd/yyyy")</f>
        <v>05/06/2019</v>
      </c>
      <c r="B128" s="136">
        <f>'2019 Mos P'!D131</f>
        <v>0.70833333333333337</v>
      </c>
      <c r="C128" s="135" t="str">
        <f t="shared" si="2"/>
        <v>05/06/2019</v>
      </c>
      <c r="D128" s="136">
        <f>'2019 Mos P'!E131</f>
        <v>0.77083333333333337</v>
      </c>
      <c r="E128" s="119" t="str">
        <f>CONCATENATE('2019 Mos P'!G131," Practice")</f>
        <v>Mets Practice</v>
      </c>
      <c r="F128" s="119"/>
      <c r="G128" s="119" t="str">
        <f>'2019 Mos P'!H131</f>
        <v>Bakerview East</v>
      </c>
      <c r="H128" s="119"/>
      <c r="I128" s="119"/>
      <c r="J128" s="119"/>
      <c r="K128" s="119"/>
      <c r="L128" s="119"/>
      <c r="M128" s="119" t="str">
        <f>VLOOKUP('2019 Mos P'!G131,'2019 Mos Teams'!$G$3:$I$17,3,FALSE)</f>
        <v>11UMets2019</v>
      </c>
      <c r="N128" s="119"/>
      <c r="O128" s="119"/>
      <c r="P128" s="119"/>
      <c r="Q128" s="119"/>
      <c r="R128" s="119"/>
      <c r="S128" s="119"/>
      <c r="T128" s="119"/>
      <c r="U128" s="119"/>
      <c r="V128" s="119"/>
      <c r="W128" s="119"/>
      <c r="X128" s="119"/>
      <c r="Y128" s="119"/>
      <c r="Z128" s="119"/>
      <c r="AA128" s="119"/>
      <c r="AB128" s="119"/>
    </row>
    <row r="129" spans="1:28" x14ac:dyDescent="0.25">
      <c r="A129" s="135" t="str">
        <f>TEXT('2019 Mos P'!B132,"mm/dd/yyyy")</f>
        <v>05/06/2019</v>
      </c>
      <c r="B129" s="136">
        <f>'2019 Mos P'!D132</f>
        <v>0.70833333333333337</v>
      </c>
      <c r="C129" s="135" t="str">
        <f t="shared" si="2"/>
        <v>05/06/2019</v>
      </c>
      <c r="D129" s="136">
        <f>'2019 Mos P'!E132</f>
        <v>0.77083333333333337</v>
      </c>
      <c r="E129" s="119" t="str">
        <f>CONCATENATE('2019 Mos P'!G132," Practice")</f>
        <v>Pirates Practice</v>
      </c>
      <c r="F129" s="119"/>
      <c r="G129" s="119" t="str">
        <f>'2019 Mos P'!H132</f>
        <v>Bakerview South</v>
      </c>
      <c r="H129" s="119"/>
      <c r="I129" s="119"/>
      <c r="J129" s="119"/>
      <c r="K129" s="119"/>
      <c r="L129" s="119"/>
      <c r="M129" s="119" t="str">
        <f>VLOOKUP('2019 Mos P'!G132,'2019 Mos Teams'!$G$3:$I$17,3,FALSE)</f>
        <v>11UPirates2019</v>
      </c>
      <c r="N129" s="119"/>
      <c r="O129" s="119"/>
      <c r="P129" s="119"/>
      <c r="Q129" s="119"/>
      <c r="R129" s="119"/>
      <c r="S129" s="119"/>
      <c r="T129" s="119"/>
      <c r="U129" s="119"/>
      <c r="V129" s="119"/>
      <c r="W129" s="119"/>
      <c r="X129" s="119"/>
      <c r="Y129" s="119"/>
      <c r="Z129" s="119"/>
      <c r="AA129" s="119"/>
      <c r="AB129" s="119"/>
    </row>
    <row r="130" spans="1:28" x14ac:dyDescent="0.25">
      <c r="A130" s="135" t="str">
        <f>TEXT('2019 Mos P'!B133,"mm/dd/yyyy")</f>
        <v>05/06/2019</v>
      </c>
      <c r="B130" s="136">
        <f>'2019 Mos P'!D133</f>
        <v>0.77083333333333337</v>
      </c>
      <c r="C130" s="135" t="str">
        <f t="shared" si="2"/>
        <v>05/06/2019</v>
      </c>
      <c r="D130" s="136">
        <f>'2019 Mos P'!E133</f>
        <v>0.83333333333333337</v>
      </c>
      <c r="E130" s="119" t="str">
        <f>CONCATENATE('2019 Mos P'!G133," Practice")</f>
        <v>Brewers Practice</v>
      </c>
      <c r="F130" s="119"/>
      <c r="G130" s="119" t="str">
        <f>'2019 Mos P'!H133</f>
        <v>SSAP #3 - East</v>
      </c>
      <c r="H130" s="119"/>
      <c r="I130" s="119"/>
      <c r="J130" s="119"/>
      <c r="K130" s="119"/>
      <c r="L130" s="119"/>
      <c r="M130" s="119" t="str">
        <f>VLOOKUP('2019 Mos P'!G133,'2019 Mos Teams'!$G$3:$I$17,3,FALSE)</f>
        <v>11UBrewers2019</v>
      </c>
      <c r="N130" s="119"/>
      <c r="O130" s="119"/>
      <c r="P130" s="119"/>
      <c r="Q130" s="119"/>
      <c r="R130" s="119"/>
      <c r="S130" s="119"/>
      <c r="T130" s="119"/>
      <c r="U130" s="119"/>
      <c r="V130" s="119"/>
      <c r="W130" s="119"/>
      <c r="X130" s="119"/>
      <c r="Y130" s="119"/>
      <c r="Z130" s="119"/>
      <c r="AA130" s="119"/>
      <c r="AB130" s="119"/>
    </row>
    <row r="131" spans="1:28" x14ac:dyDescent="0.25">
      <c r="A131" s="135" t="str">
        <f>TEXT('2019 Mos P'!B134,"mm/dd/yyyy")</f>
        <v>05/06/2019</v>
      </c>
      <c r="B131" s="136">
        <f>'2019 Mos P'!D134</f>
        <v>0.77083333333333337</v>
      </c>
      <c r="C131" s="135" t="str">
        <f t="shared" si="2"/>
        <v>05/06/2019</v>
      </c>
      <c r="D131" s="136">
        <f>'2019 Mos P'!E134</f>
        <v>0.83333333333333337</v>
      </c>
      <c r="E131" s="119" t="str">
        <f>CONCATENATE('2019 Mos P'!G134," Practice")</f>
        <v>Nationals Practice</v>
      </c>
      <c r="F131" s="119"/>
      <c r="G131" s="119" t="str">
        <f>'2019 Mos P'!H134</f>
        <v>SSAP #3 - West</v>
      </c>
      <c r="H131" s="119"/>
      <c r="I131" s="119"/>
      <c r="J131" s="119"/>
      <c r="K131" s="119"/>
      <c r="L131" s="119"/>
      <c r="M131" s="119" t="str">
        <f>VLOOKUP('2019 Mos P'!G134,'2019 Mos Teams'!$G$3:$I$17,3,FALSE)</f>
        <v>11UNationals2019</v>
      </c>
      <c r="N131" s="119"/>
      <c r="O131" s="119"/>
      <c r="P131" s="119"/>
      <c r="Q131" s="119"/>
      <c r="R131" s="119"/>
      <c r="S131" s="119"/>
      <c r="T131" s="119"/>
      <c r="U131" s="119"/>
      <c r="V131" s="119"/>
      <c r="W131" s="119"/>
      <c r="X131" s="119"/>
      <c r="Y131" s="119"/>
      <c r="Z131" s="119"/>
      <c r="AA131" s="119"/>
      <c r="AB131" s="119"/>
    </row>
    <row r="132" spans="1:28" x14ac:dyDescent="0.25">
      <c r="A132" s="135" t="str">
        <f>TEXT('2019 Mos P'!B135,"mm/dd/yyyy")</f>
        <v>05/06/2019</v>
      </c>
      <c r="B132" s="136">
        <f>'2019 Mos P'!D135</f>
        <v>0.77083333333333337</v>
      </c>
      <c r="C132" s="135" t="str">
        <f t="shared" si="2"/>
        <v>05/06/2019</v>
      </c>
      <c r="D132" s="136">
        <f>'2019 Mos P'!E135</f>
        <v>0.83333333333333337</v>
      </c>
      <c r="E132" s="119" t="str">
        <f>CONCATENATE('2019 Mos P'!G135," Practice")</f>
        <v>BlueJays Practice</v>
      </c>
      <c r="F132" s="119"/>
      <c r="G132" s="119" t="str">
        <f>'2019 Mos P'!H135</f>
        <v>Centennial Diamond</v>
      </c>
      <c r="H132" s="119"/>
      <c r="I132" s="119"/>
      <c r="J132" s="119"/>
      <c r="K132" s="119"/>
      <c r="L132" s="119"/>
      <c r="M132" s="119" t="str">
        <f>VLOOKUP('2019 Mos P'!G135,'2019 Mos Teams'!$G$3:$I$17,3,FALSE)</f>
        <v>11UBlueJays2019</v>
      </c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  <c r="AA132" s="119"/>
      <c r="AB132" s="119"/>
    </row>
    <row r="133" spans="1:28" x14ac:dyDescent="0.25">
      <c r="A133" s="135" t="str">
        <f>TEXT('2019 Mos P'!B136,"mm/dd/yyyy")</f>
        <v>05/06/2019</v>
      </c>
      <c r="B133" s="136">
        <f>'2019 Mos P'!D136</f>
        <v>0.77083333333333337</v>
      </c>
      <c r="C133" s="135" t="str">
        <f t="shared" si="2"/>
        <v>05/06/2019</v>
      </c>
      <c r="D133" s="136">
        <f>'2019 Mos P'!E136</f>
        <v>0.83333333333333337</v>
      </c>
      <c r="E133" s="119" t="str">
        <f>CONCATENATE('2019 Mos P'!G136," Practice")</f>
        <v>Yankees Practice</v>
      </c>
      <c r="F133" s="119"/>
      <c r="G133" s="119" t="str">
        <f>'2019 Mos P'!H136</f>
        <v>Bakerview East</v>
      </c>
      <c r="H133" s="119"/>
      <c r="I133" s="119"/>
      <c r="J133" s="119"/>
      <c r="K133" s="119"/>
      <c r="L133" s="119"/>
      <c r="M133" s="119" t="str">
        <f>VLOOKUP('2019 Mos P'!G136,'2019 Mos Teams'!$G$3:$I$17,3,FALSE)</f>
        <v>11UYankees2019</v>
      </c>
      <c r="N133" s="119"/>
      <c r="O133" s="119"/>
      <c r="P133" s="119"/>
      <c r="Q133" s="119"/>
      <c r="R133" s="119"/>
      <c r="S133" s="119"/>
      <c r="T133" s="119"/>
      <c r="U133" s="119"/>
      <c r="V133" s="119"/>
      <c r="W133" s="119"/>
      <c r="X133" s="119"/>
      <c r="Y133" s="119"/>
      <c r="Z133" s="119"/>
      <c r="AA133" s="119"/>
      <c r="AB133" s="119"/>
    </row>
    <row r="134" spans="1:28" x14ac:dyDescent="0.25">
      <c r="A134" s="135" t="str">
        <f>TEXT('2019 Mos P'!B137,"mm/dd/yyyy")</f>
        <v>05/07/2019</v>
      </c>
      <c r="B134" s="136">
        <f>'2019 Mos P'!D137</f>
        <v>0.70833333333333337</v>
      </c>
      <c r="C134" s="135" t="str">
        <f t="shared" si="2"/>
        <v>05/07/2019</v>
      </c>
      <c r="D134" s="136">
        <f>'2019 Mos P'!E137</f>
        <v>0.77083333333333337</v>
      </c>
      <c r="E134" s="119" t="str">
        <f>CONCATENATE('2019 Mos P'!G137," Practice")</f>
        <v>Giants Practice</v>
      </c>
      <c r="F134" s="119"/>
      <c r="G134" s="119" t="str">
        <f>'2019 Mos P'!H137</f>
        <v>Centennial Diamond</v>
      </c>
      <c r="H134" s="119"/>
      <c r="I134" s="119"/>
      <c r="J134" s="119"/>
      <c r="K134" s="119"/>
      <c r="L134" s="119"/>
      <c r="M134" s="119" t="str">
        <f>VLOOKUP('2019 Mos P'!G137,'2019 Mos Teams'!$G$3:$I$17,3,FALSE)</f>
        <v>11UGiants2019</v>
      </c>
      <c r="N134" s="119"/>
      <c r="O134" s="119"/>
      <c r="P134" s="119"/>
      <c r="Q134" s="119"/>
      <c r="R134" s="119"/>
      <c r="S134" s="119"/>
      <c r="T134" s="119"/>
      <c r="U134" s="119"/>
      <c r="V134" s="119"/>
      <c r="W134" s="119"/>
      <c r="X134" s="119"/>
      <c r="Y134" s="119"/>
      <c r="Z134" s="119"/>
      <c r="AA134" s="119"/>
      <c r="AB134" s="119"/>
    </row>
    <row r="135" spans="1:28" x14ac:dyDescent="0.25">
      <c r="A135" s="135" t="str">
        <f>TEXT('2019 Mos P'!B138,"mm/dd/yyyy")</f>
        <v>05/07/2019</v>
      </c>
      <c r="B135" s="136">
        <f>'2019 Mos P'!D138</f>
        <v>0.77083333333333337</v>
      </c>
      <c r="C135" s="135" t="str">
        <f t="shared" si="2"/>
        <v>05/07/2019</v>
      </c>
      <c r="D135" s="136">
        <f>'2019 Mos P'!E138</f>
        <v>0.83333333333333337</v>
      </c>
      <c r="E135" s="119" t="str">
        <f>CONCATENATE('2019 Mos P'!G138," Practice")</f>
        <v>Royals Practice</v>
      </c>
      <c r="F135" s="119"/>
      <c r="G135" s="119" t="str">
        <f>'2019 Mos P'!H138</f>
        <v>SSAP #3 - East</v>
      </c>
      <c r="H135" s="119"/>
      <c r="I135" s="119"/>
      <c r="J135" s="119"/>
      <c r="K135" s="119"/>
      <c r="L135" s="119"/>
      <c r="M135" s="119" t="str">
        <f>VLOOKUP('2019 Mos P'!G138,'2019 Mos Teams'!$G$3:$I$17,3,FALSE)</f>
        <v>11URoyals2019</v>
      </c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19"/>
      <c r="Z135" s="119"/>
      <c r="AA135" s="119"/>
      <c r="AB135" s="119"/>
    </row>
    <row r="136" spans="1:28" x14ac:dyDescent="0.25">
      <c r="A136" s="135" t="str">
        <f>TEXT('2019 Mos P'!B139,"mm/dd/yyyy")</f>
        <v>05/07/2019</v>
      </c>
      <c r="B136" s="136">
        <f>'2019 Mos P'!D139</f>
        <v>0.77083333333333337</v>
      </c>
      <c r="C136" s="135" t="str">
        <f t="shared" si="2"/>
        <v>05/07/2019</v>
      </c>
      <c r="D136" s="136">
        <f>'2019 Mos P'!E139</f>
        <v>0.83333333333333337</v>
      </c>
      <c r="E136" s="119" t="str">
        <f>CONCATENATE('2019 Mos P'!G139," Practice")</f>
        <v>RedSox Practice</v>
      </c>
      <c r="F136" s="119"/>
      <c r="G136" s="119" t="str">
        <f>'2019 Mos P'!H139</f>
        <v>SSAP #3 - West</v>
      </c>
      <c r="H136" s="119"/>
      <c r="I136" s="119"/>
      <c r="J136" s="119"/>
      <c r="K136" s="119"/>
      <c r="L136" s="119"/>
      <c r="M136" s="119" t="str">
        <f>VLOOKUP('2019 Mos P'!G139,'2019 Mos Teams'!$G$3:$I$17,3,FALSE)</f>
        <v>11URedSox2019</v>
      </c>
      <c r="N136" s="119"/>
      <c r="O136" s="119"/>
      <c r="P136" s="119"/>
      <c r="Q136" s="119"/>
      <c r="R136" s="119"/>
      <c r="S136" s="119"/>
      <c r="T136" s="119"/>
      <c r="U136" s="119"/>
      <c r="V136" s="119"/>
      <c r="W136" s="119"/>
      <c r="X136" s="119"/>
      <c r="Y136" s="119"/>
      <c r="Z136" s="119"/>
      <c r="AA136" s="119"/>
      <c r="AB136" s="119"/>
    </row>
    <row r="137" spans="1:28" x14ac:dyDescent="0.25">
      <c r="A137" s="135" t="str">
        <f>TEXT('2019 Mos P'!B140,"mm/dd/yyyy")</f>
        <v>05/07/2019</v>
      </c>
      <c r="B137" s="136">
        <f>'2019 Mos P'!D140</f>
        <v>0.77083333333333337</v>
      </c>
      <c r="C137" s="135" t="str">
        <f t="shared" si="2"/>
        <v>05/07/2019</v>
      </c>
      <c r="D137" s="136">
        <f>'2019 Mos P'!E140</f>
        <v>0.83333333333333337</v>
      </c>
      <c r="E137" s="119" t="str">
        <f>CONCATENATE('2019 Mos P'!G140," Practice")</f>
        <v>Angels Practice</v>
      </c>
      <c r="F137" s="119"/>
      <c r="G137" s="119" t="str">
        <f>'2019 Mos P'!H140</f>
        <v>Centennial Diamond</v>
      </c>
      <c r="H137" s="119"/>
      <c r="I137" s="119"/>
      <c r="J137" s="119"/>
      <c r="K137" s="119"/>
      <c r="L137" s="119"/>
      <c r="M137" s="119" t="str">
        <f>VLOOKUP('2019 Mos P'!G140,'2019 Mos Teams'!$G$3:$I$17,3,FALSE)</f>
        <v>11UAngels2019</v>
      </c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119"/>
      <c r="Y137" s="119"/>
      <c r="Z137" s="119"/>
      <c r="AA137" s="119"/>
      <c r="AB137" s="119"/>
    </row>
    <row r="138" spans="1:28" x14ac:dyDescent="0.25">
      <c r="A138" s="135" t="str">
        <f>TEXT('2019 Mos P'!B141,"mm/dd/yyyy")</f>
        <v>05/07/2019</v>
      </c>
      <c r="B138" s="136">
        <f>'2019 Mos P'!D141</f>
        <v>0.77083333333333337</v>
      </c>
      <c r="C138" s="135" t="str">
        <f t="shared" si="2"/>
        <v>05/07/2019</v>
      </c>
      <c r="D138" s="136">
        <f>'2019 Mos P'!E141</f>
        <v>0.83333333333333337</v>
      </c>
      <c r="E138" s="119" t="str">
        <f>CONCATENATE('2019 Mos P'!G141," Practice")</f>
        <v>Astros Practice</v>
      </c>
      <c r="F138" s="119"/>
      <c r="G138" s="119" t="str">
        <f>'2019 Mos P'!H141</f>
        <v>Bakerview East</v>
      </c>
      <c r="H138" s="119"/>
      <c r="I138" s="119"/>
      <c r="J138" s="119"/>
      <c r="K138" s="119"/>
      <c r="L138" s="119"/>
      <c r="M138" s="119" t="str">
        <f>VLOOKUP('2019 Mos P'!G141,'2019 Mos Teams'!$G$3:$I$17,3,FALSE)</f>
        <v>11UAstros2019</v>
      </c>
      <c r="N138" s="119"/>
      <c r="O138" s="119"/>
      <c r="P138" s="119"/>
      <c r="Q138" s="119"/>
      <c r="R138" s="119"/>
      <c r="S138" s="119"/>
      <c r="T138" s="119"/>
      <c r="U138" s="119"/>
      <c r="V138" s="119"/>
      <c r="W138" s="119"/>
      <c r="X138" s="119"/>
      <c r="Y138" s="119"/>
      <c r="Z138" s="119"/>
      <c r="AA138" s="119"/>
      <c r="AB138" s="119"/>
    </row>
    <row r="139" spans="1:28" x14ac:dyDescent="0.25">
      <c r="A139" s="135" t="str">
        <f>TEXT('2019 Mos P'!B142,"mm/dd/yyyy")</f>
        <v>05/08/2019</v>
      </c>
      <c r="B139" s="136">
        <f>'2019 Mos P'!D142</f>
        <v>0.70833333333333337</v>
      </c>
      <c r="C139" s="135" t="str">
        <f t="shared" si="2"/>
        <v>05/08/2019</v>
      </c>
      <c r="D139" s="136">
        <f>'2019 Mos P'!E142</f>
        <v>0.77083333333333337</v>
      </c>
      <c r="E139" s="119" t="str">
        <f>CONCATENATE('2019 Mos P'!G142," Practice")</f>
        <v>Mets Practice</v>
      </c>
      <c r="F139" s="119"/>
      <c r="G139" s="119" t="str">
        <f>'2019 Mos P'!H142</f>
        <v>Centennial Diamond</v>
      </c>
      <c r="H139" s="119"/>
      <c r="I139" s="119"/>
      <c r="J139" s="119"/>
      <c r="K139" s="119"/>
      <c r="L139" s="119"/>
      <c r="M139" s="119" t="str">
        <f>VLOOKUP('2019 Mos P'!G142,'2019 Mos Teams'!$G$3:$I$17,3,FALSE)</f>
        <v>11UMets2019</v>
      </c>
      <c r="N139" s="119"/>
      <c r="O139" s="119"/>
      <c r="P139" s="119"/>
      <c r="Q139" s="119"/>
      <c r="R139" s="119"/>
      <c r="S139" s="119"/>
      <c r="T139" s="119"/>
      <c r="U139" s="119"/>
      <c r="V139" s="119"/>
      <c r="W139" s="119"/>
      <c r="X139" s="119"/>
      <c r="Y139" s="119"/>
      <c r="Z139" s="119"/>
      <c r="AA139" s="119"/>
      <c r="AB139" s="119"/>
    </row>
    <row r="140" spans="1:28" x14ac:dyDescent="0.25">
      <c r="A140" s="135" t="str">
        <f>TEXT('2019 Mos P'!B143,"mm/dd/yyyy")</f>
        <v>05/09/2019</v>
      </c>
      <c r="B140" s="136">
        <f>'2019 Mos P'!D143</f>
        <v>0.70833333333333337</v>
      </c>
      <c r="C140" s="135" t="str">
        <f t="shared" si="2"/>
        <v>05/09/2019</v>
      </c>
      <c r="D140" s="136">
        <f>'2019 Mos P'!E143</f>
        <v>0.77083333333333337</v>
      </c>
      <c r="E140" s="119" t="str">
        <f>CONCATENATE('2019 Mos P'!G143," Practice")</f>
        <v>Royals Practice</v>
      </c>
      <c r="F140" s="119"/>
      <c r="G140" s="119" t="str">
        <f>'2019 Mos P'!H143</f>
        <v>Bakerview East</v>
      </c>
      <c r="H140" s="119"/>
      <c r="I140" s="119"/>
      <c r="J140" s="119"/>
      <c r="K140" s="119"/>
      <c r="L140" s="119"/>
      <c r="M140" s="119" t="str">
        <f>VLOOKUP('2019 Mos P'!G143,'2019 Mos Teams'!$G$3:$I$17,3,FALSE)</f>
        <v>11URoyals2019</v>
      </c>
      <c r="N140" s="119"/>
      <c r="O140" s="119"/>
      <c r="P140" s="119"/>
      <c r="Q140" s="119"/>
      <c r="R140" s="119"/>
      <c r="S140" s="119"/>
      <c r="T140" s="119"/>
      <c r="U140" s="119"/>
      <c r="V140" s="119"/>
      <c r="W140" s="119"/>
      <c r="X140" s="119"/>
      <c r="Y140" s="119"/>
      <c r="Z140" s="119"/>
      <c r="AA140" s="119"/>
      <c r="AB140" s="119"/>
    </row>
    <row r="141" spans="1:28" x14ac:dyDescent="0.25">
      <c r="A141" s="135" t="str">
        <f>TEXT('2019 Mos P'!B144,"mm/dd/yyyy")</f>
        <v>05/09/2019</v>
      </c>
      <c r="B141" s="136">
        <f>'2019 Mos P'!D144</f>
        <v>0.70833333333333337</v>
      </c>
      <c r="C141" s="135" t="str">
        <f t="shared" si="2"/>
        <v>05/09/2019</v>
      </c>
      <c r="D141" s="136">
        <f>'2019 Mos P'!E144</f>
        <v>0.77083333333333337</v>
      </c>
      <c r="E141" s="119" t="str">
        <f>CONCATENATE('2019 Mos P'!G144," Practice")</f>
        <v>Astros Practice</v>
      </c>
      <c r="F141" s="119"/>
      <c r="G141" s="119" t="str">
        <f>'2019 Mos P'!H144</f>
        <v>Bakerview West</v>
      </c>
      <c r="H141" s="119"/>
      <c r="I141" s="119"/>
      <c r="J141" s="119"/>
      <c r="K141" s="119"/>
      <c r="L141" s="119"/>
      <c r="M141" s="119" t="str">
        <f>VLOOKUP('2019 Mos P'!G144,'2019 Mos Teams'!$G$3:$I$17,3,FALSE)</f>
        <v>11UAstros2019</v>
      </c>
      <c r="N141" s="119"/>
      <c r="O141" s="119"/>
      <c r="P141" s="119"/>
      <c r="Q141" s="119"/>
      <c r="R141" s="119"/>
      <c r="S141" s="119"/>
      <c r="T141" s="119"/>
      <c r="U141" s="119"/>
      <c r="V141" s="119"/>
      <c r="W141" s="119"/>
      <c r="X141" s="119"/>
      <c r="Y141" s="119"/>
      <c r="Z141" s="119"/>
      <c r="AA141" s="119"/>
      <c r="AB141" s="119"/>
    </row>
    <row r="142" spans="1:28" x14ac:dyDescent="0.25">
      <c r="A142" s="135" t="str">
        <f>TEXT('2019 Mos P'!B145,"mm/dd/yyyy")</f>
        <v>05/09/2019</v>
      </c>
      <c r="B142" s="136">
        <f>'2019 Mos P'!D145</f>
        <v>0.70833333333333337</v>
      </c>
      <c r="C142" s="135" t="str">
        <f t="shared" si="2"/>
        <v>05/09/2019</v>
      </c>
      <c r="D142" s="136">
        <f>'2019 Mos P'!E145</f>
        <v>0.77083333333333337</v>
      </c>
      <c r="E142" s="119" t="str">
        <f>CONCATENATE('2019 Mos P'!G145," Practice")</f>
        <v>Angels Practice</v>
      </c>
      <c r="F142" s="119"/>
      <c r="G142" s="119" t="str">
        <f>'2019 Mos P'!H145</f>
        <v>Bakerview South</v>
      </c>
      <c r="H142" s="119"/>
      <c r="I142" s="119"/>
      <c r="J142" s="119"/>
      <c r="K142" s="119"/>
      <c r="L142" s="119"/>
      <c r="M142" s="119" t="str">
        <f>VLOOKUP('2019 Mos P'!G145,'2019 Mos Teams'!$G$3:$I$17,3,FALSE)</f>
        <v>11UAngels2019</v>
      </c>
      <c r="N142" s="119"/>
      <c r="O142" s="119"/>
      <c r="P142" s="119"/>
      <c r="Q142" s="119"/>
      <c r="R142" s="119"/>
      <c r="S142" s="119"/>
      <c r="T142" s="119"/>
      <c r="U142" s="119"/>
      <c r="V142" s="119"/>
      <c r="W142" s="119"/>
      <c r="X142" s="119"/>
      <c r="Y142" s="119"/>
      <c r="Z142" s="119"/>
      <c r="AA142" s="119"/>
      <c r="AB142" s="119"/>
    </row>
    <row r="143" spans="1:28" x14ac:dyDescent="0.25">
      <c r="A143" s="135" t="str">
        <f>TEXT('2019 Mos P'!B146,"mm/dd/yyyy")</f>
        <v>05/09/2019</v>
      </c>
      <c r="B143" s="136">
        <f>'2019 Mos P'!D146</f>
        <v>0.77083333333333337</v>
      </c>
      <c r="C143" s="135" t="str">
        <f t="shared" si="2"/>
        <v>05/09/2019</v>
      </c>
      <c r="D143" s="136">
        <f>'2019 Mos P'!E146</f>
        <v>0.83333333333333337</v>
      </c>
      <c r="E143" s="119" t="str">
        <f>CONCATENATE('2019 Mos P'!G146," Practice")</f>
        <v>RedSox Practice</v>
      </c>
      <c r="F143" s="119"/>
      <c r="G143" s="119" t="str">
        <f>'2019 Mos P'!H146</f>
        <v>Bakerview East</v>
      </c>
      <c r="H143" s="119"/>
      <c r="I143" s="119"/>
      <c r="J143" s="119"/>
      <c r="K143" s="119"/>
      <c r="L143" s="119"/>
      <c r="M143" s="119" t="str">
        <f>VLOOKUP('2019 Mos P'!G146,'2019 Mos Teams'!$G$3:$I$17,3,FALSE)</f>
        <v>11URedSox2019</v>
      </c>
      <c r="N143" s="119"/>
      <c r="O143" s="119"/>
      <c r="P143" s="119"/>
      <c r="Q143" s="119"/>
      <c r="R143" s="119"/>
      <c r="S143" s="119"/>
      <c r="T143" s="119"/>
      <c r="U143" s="119"/>
      <c r="V143" s="119"/>
      <c r="W143" s="119"/>
      <c r="X143" s="119"/>
      <c r="Y143" s="119"/>
      <c r="Z143" s="119"/>
      <c r="AA143" s="119"/>
      <c r="AB143" s="119"/>
    </row>
    <row r="144" spans="1:28" x14ac:dyDescent="0.25">
      <c r="A144" s="135" t="str">
        <f>TEXT('2019 Mos P'!B147,"mm/dd/yyyy")</f>
        <v>05/09/2019</v>
      </c>
      <c r="B144" s="136">
        <f>'2019 Mos P'!D147</f>
        <v>0.77083333333333337</v>
      </c>
      <c r="C144" s="135" t="str">
        <f t="shared" si="2"/>
        <v>05/09/2019</v>
      </c>
      <c r="D144" s="136">
        <f>'2019 Mos P'!E147</f>
        <v>0.83333333333333337</v>
      </c>
      <c r="E144" s="119" t="str">
        <f>CONCATENATE('2019 Mos P'!G147," Practice")</f>
        <v>Giants Practice</v>
      </c>
      <c r="F144" s="119"/>
      <c r="G144" s="119" t="str">
        <f>'2019 Mos P'!H147</f>
        <v>Bakerview West</v>
      </c>
      <c r="H144" s="119"/>
      <c r="I144" s="119"/>
      <c r="J144" s="119"/>
      <c r="K144" s="119"/>
      <c r="L144" s="119"/>
      <c r="M144" s="119" t="str">
        <f>VLOOKUP('2019 Mos P'!G147,'2019 Mos Teams'!$G$3:$I$17,3,FALSE)</f>
        <v>11UGiants2019</v>
      </c>
      <c r="N144" s="119"/>
      <c r="O144" s="119"/>
      <c r="P144" s="119"/>
      <c r="Q144" s="119"/>
      <c r="R144" s="119"/>
      <c r="S144" s="119"/>
      <c r="T144" s="119"/>
      <c r="U144" s="119"/>
      <c r="V144" s="119"/>
      <c r="W144" s="119"/>
      <c r="X144" s="119"/>
      <c r="Y144" s="119"/>
      <c r="Z144" s="119"/>
      <c r="AA144" s="119"/>
      <c r="AB144" s="119"/>
    </row>
    <row r="145" spans="1:28" x14ac:dyDescent="0.25">
      <c r="A145" s="135" t="str">
        <f>TEXT('2019 Mos P'!B148,"mm/dd/yyyy")</f>
        <v>05/11/2019</v>
      </c>
      <c r="B145" s="136">
        <f>'2019 Mos P'!D148</f>
        <v>0.52083333333333337</v>
      </c>
      <c r="C145" s="135" t="str">
        <f t="shared" si="2"/>
        <v>05/11/2019</v>
      </c>
      <c r="D145" s="136">
        <f>'2019 Mos P'!E148</f>
        <v>0.58333333333333337</v>
      </c>
      <c r="E145" s="119" t="str">
        <f>CONCATENATE('2019 Mos P'!G148," Practice")</f>
        <v>Mariners Practice</v>
      </c>
      <c r="F145" s="119"/>
      <c r="G145" s="119" t="str">
        <f>'2019 Mos P'!H148</f>
        <v>Bakerview East</v>
      </c>
      <c r="H145" s="119"/>
      <c r="I145" s="119"/>
      <c r="J145" s="119"/>
      <c r="K145" s="119"/>
      <c r="L145" s="119"/>
      <c r="M145" s="119" t="str">
        <f>VLOOKUP('2019 Mos P'!G148,'2019 Mos Teams'!$G$3:$I$17,3,FALSE)</f>
        <v>11UMariners2019</v>
      </c>
      <c r="N145" s="119"/>
      <c r="O145" s="119"/>
      <c r="P145" s="119"/>
      <c r="Q145" s="119"/>
      <c r="R145" s="119"/>
      <c r="S145" s="119"/>
      <c r="T145" s="119"/>
      <c r="U145" s="119"/>
      <c r="V145" s="119"/>
      <c r="W145" s="119"/>
      <c r="X145" s="119"/>
      <c r="Y145" s="119"/>
      <c r="Z145" s="119"/>
      <c r="AA145" s="119"/>
      <c r="AB145" s="119"/>
    </row>
    <row r="146" spans="1:28" x14ac:dyDescent="0.25">
      <c r="A146" s="135" t="str">
        <f>TEXT('2019 Mos P'!B149,"mm/dd/yyyy")</f>
        <v>05/13/2019</v>
      </c>
      <c r="B146" s="136">
        <f>'2019 Mos P'!D149</f>
        <v>0.70833333333333337</v>
      </c>
      <c r="C146" s="135" t="str">
        <f t="shared" si="2"/>
        <v>05/13/2019</v>
      </c>
      <c r="D146" s="136">
        <f>'2019 Mos P'!E149</f>
        <v>0.77083333333333337</v>
      </c>
      <c r="E146" s="119" t="str">
        <f>CONCATENATE('2019 Mos P'!G149," Practice")</f>
        <v>Mets Practice</v>
      </c>
      <c r="F146" s="119"/>
      <c r="G146" s="119" t="str">
        <f>'2019 Mos P'!H149</f>
        <v>SSAP #3 - East</v>
      </c>
      <c r="H146" s="119"/>
      <c r="I146" s="119"/>
      <c r="J146" s="119"/>
      <c r="K146" s="119"/>
      <c r="L146" s="119"/>
      <c r="M146" s="119" t="str">
        <f>VLOOKUP('2019 Mos P'!G149,'2019 Mos Teams'!$G$3:$I$17,3,FALSE)</f>
        <v>11UMets2019</v>
      </c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19"/>
      <c r="AA146" s="119"/>
      <c r="AB146" s="119"/>
    </row>
    <row r="147" spans="1:28" x14ac:dyDescent="0.25">
      <c r="A147" s="135" t="str">
        <f>TEXT('2019 Mos P'!B150,"mm/dd/yyyy")</f>
        <v>05/13/2019</v>
      </c>
      <c r="B147" s="136">
        <f>'2019 Mos P'!D150</f>
        <v>0.70833333333333337</v>
      </c>
      <c r="C147" s="135" t="str">
        <f t="shared" si="2"/>
        <v>05/13/2019</v>
      </c>
      <c r="D147" s="136">
        <f>'2019 Mos P'!E150</f>
        <v>0.77083333333333337</v>
      </c>
      <c r="E147" s="119" t="str">
        <f>CONCATENATE('2019 Mos P'!G150," Practice")</f>
        <v>Athletics Practice</v>
      </c>
      <c r="F147" s="119"/>
      <c r="G147" s="119" t="str">
        <f>'2019 Mos P'!H150</f>
        <v>SSAP #3 - West</v>
      </c>
      <c r="H147" s="119"/>
      <c r="I147" s="119"/>
      <c r="J147" s="119"/>
      <c r="K147" s="119"/>
      <c r="L147" s="119"/>
      <c r="M147" s="119" t="str">
        <f>VLOOKUP('2019 Mos P'!G150,'2019 Mos Teams'!$G$3:$I$17,3,FALSE)</f>
        <v>11UAthletics2019</v>
      </c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  <c r="AA147" s="119"/>
      <c r="AB147" s="119"/>
    </row>
    <row r="148" spans="1:28" x14ac:dyDescent="0.25">
      <c r="A148" s="135" t="str">
        <f>TEXT('2019 Mos P'!B151,"mm/dd/yyyy")</f>
        <v>05/13/2019</v>
      </c>
      <c r="B148" s="136">
        <f>'2019 Mos P'!D151</f>
        <v>0.70833333333333337</v>
      </c>
      <c r="C148" s="135" t="str">
        <f t="shared" si="2"/>
        <v>05/13/2019</v>
      </c>
      <c r="D148" s="136">
        <f>'2019 Mos P'!E151</f>
        <v>0.77083333333333337</v>
      </c>
      <c r="E148" s="119" t="str">
        <f>CONCATENATE('2019 Mos P'!G151," Practice")</f>
        <v>BlueJays Practice</v>
      </c>
      <c r="F148" s="119"/>
      <c r="G148" s="119" t="str">
        <f>'2019 Mos P'!H151</f>
        <v>Centennial Diamond</v>
      </c>
      <c r="H148" s="119"/>
      <c r="I148" s="119"/>
      <c r="J148" s="119"/>
      <c r="K148" s="119"/>
      <c r="L148" s="119"/>
      <c r="M148" s="119" t="str">
        <f>VLOOKUP('2019 Mos P'!G151,'2019 Mos Teams'!$G$3:$I$17,3,FALSE)</f>
        <v>11UBlueJays2019</v>
      </c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  <c r="AA148" s="119"/>
      <c r="AB148" s="119"/>
    </row>
    <row r="149" spans="1:28" x14ac:dyDescent="0.25">
      <c r="A149" s="135" t="str">
        <f>TEXT('2019 Mos P'!B152,"mm/dd/yyyy")</f>
        <v>05/13/2019</v>
      </c>
      <c r="B149" s="136">
        <f>'2019 Mos P'!D152</f>
        <v>0.70833333333333337</v>
      </c>
      <c r="C149" s="135" t="str">
        <f t="shared" si="2"/>
        <v>05/13/2019</v>
      </c>
      <c r="D149" s="136">
        <f>'2019 Mos P'!E152</f>
        <v>0.77083333333333337</v>
      </c>
      <c r="E149" s="119" t="str">
        <f>CONCATENATE('2019 Mos P'!G152," Practice")</f>
        <v>Nationals Practice</v>
      </c>
      <c r="F149" s="119"/>
      <c r="G149" s="119" t="str">
        <f>'2019 Mos P'!H152</f>
        <v>Bakerview East</v>
      </c>
      <c r="H149" s="119"/>
      <c r="I149" s="119"/>
      <c r="J149" s="119"/>
      <c r="K149" s="119"/>
      <c r="L149" s="119"/>
      <c r="M149" s="119" t="str">
        <f>VLOOKUP('2019 Mos P'!G152,'2019 Mos Teams'!$G$3:$I$17,3,FALSE)</f>
        <v>11UNationals2019</v>
      </c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  <c r="AA149" s="119"/>
      <c r="AB149" s="119"/>
    </row>
    <row r="150" spans="1:28" x14ac:dyDescent="0.25">
      <c r="A150" s="135" t="str">
        <f>TEXT('2019 Mos P'!B153,"mm/dd/yyyy")</f>
        <v>05/13/2019</v>
      </c>
      <c r="B150" s="136">
        <f>'2019 Mos P'!D153</f>
        <v>0.70833333333333337</v>
      </c>
      <c r="C150" s="135" t="str">
        <f t="shared" si="2"/>
        <v>05/13/2019</v>
      </c>
      <c r="D150" s="136">
        <f>'2019 Mos P'!E153</f>
        <v>0.77083333333333337</v>
      </c>
      <c r="E150" s="119" t="str">
        <f>CONCATENATE('2019 Mos P'!G153," Practice")</f>
        <v>Rays Practice</v>
      </c>
      <c r="F150" s="119"/>
      <c r="G150" s="119" t="str">
        <f>'2019 Mos P'!H153</f>
        <v>Bakerview South</v>
      </c>
      <c r="H150" s="119"/>
      <c r="I150" s="119"/>
      <c r="J150" s="119"/>
      <c r="K150" s="119"/>
      <c r="L150" s="119"/>
      <c r="M150" s="119" t="str">
        <f>VLOOKUP('2019 Mos P'!G153,'2019 Mos Teams'!$G$3:$I$17,3,FALSE)</f>
        <v>11URays2019</v>
      </c>
      <c r="N150" s="119"/>
      <c r="O150" s="119"/>
      <c r="P150" s="119"/>
      <c r="Q150" s="119"/>
      <c r="R150" s="119"/>
      <c r="S150" s="119"/>
      <c r="T150" s="119"/>
      <c r="U150" s="119"/>
      <c r="V150" s="119"/>
      <c r="W150" s="119"/>
      <c r="X150" s="119"/>
      <c r="Y150" s="119"/>
      <c r="Z150" s="119"/>
      <c r="AA150" s="119"/>
      <c r="AB150" s="119"/>
    </row>
    <row r="151" spans="1:28" x14ac:dyDescent="0.25">
      <c r="A151" s="135" t="str">
        <f>TEXT('2019 Mos P'!B154,"mm/dd/yyyy")</f>
        <v>05/13/2019</v>
      </c>
      <c r="B151" s="136">
        <f>'2019 Mos P'!D154</f>
        <v>0.77083333333333337</v>
      </c>
      <c r="C151" s="135" t="str">
        <f t="shared" si="2"/>
        <v>05/13/2019</v>
      </c>
      <c r="D151" s="136">
        <f>'2019 Mos P'!E154</f>
        <v>0.83333333333333337</v>
      </c>
      <c r="E151" s="119" t="str">
        <f>CONCATENATE('2019 Mos P'!G154," Practice")</f>
        <v>Brewers Practice</v>
      </c>
      <c r="F151" s="119"/>
      <c r="G151" s="119" t="str">
        <f>'2019 Mos P'!H154</f>
        <v>SSAP #3 - East</v>
      </c>
      <c r="H151" s="119"/>
      <c r="I151" s="119"/>
      <c r="J151" s="119"/>
      <c r="K151" s="119"/>
      <c r="L151" s="119"/>
      <c r="M151" s="119" t="str">
        <f>VLOOKUP('2019 Mos P'!G154,'2019 Mos Teams'!$G$3:$I$17,3,FALSE)</f>
        <v>11UBrewers2019</v>
      </c>
      <c r="N151" s="119"/>
      <c r="O151" s="119"/>
      <c r="P151" s="119"/>
      <c r="Q151" s="119"/>
      <c r="R151" s="119"/>
      <c r="S151" s="119"/>
      <c r="T151" s="119"/>
      <c r="U151" s="119"/>
      <c r="V151" s="119"/>
      <c r="W151" s="119"/>
      <c r="X151" s="119"/>
      <c r="Y151" s="119"/>
      <c r="Z151" s="119"/>
      <c r="AA151" s="119"/>
      <c r="AB151" s="119"/>
    </row>
    <row r="152" spans="1:28" x14ac:dyDescent="0.25">
      <c r="A152" s="135" t="str">
        <f>TEXT('2019 Mos P'!B155,"mm/dd/yyyy")</f>
        <v>05/13/2019</v>
      </c>
      <c r="B152" s="136">
        <f>'2019 Mos P'!D155</f>
        <v>0.77083333333333337</v>
      </c>
      <c r="C152" s="135" t="str">
        <f t="shared" si="2"/>
        <v>05/13/2019</v>
      </c>
      <c r="D152" s="136">
        <f>'2019 Mos P'!E155</f>
        <v>0.83333333333333337</v>
      </c>
      <c r="E152" s="119" t="str">
        <f>CONCATENATE('2019 Mos P'!G155," Practice")</f>
        <v>Yankees Practice</v>
      </c>
      <c r="F152" s="119"/>
      <c r="G152" s="119" t="str">
        <f>'2019 Mos P'!H155</f>
        <v>SSAP #3 - West</v>
      </c>
      <c r="H152" s="119"/>
      <c r="I152" s="119"/>
      <c r="J152" s="119"/>
      <c r="K152" s="119"/>
      <c r="L152" s="119"/>
      <c r="M152" s="119" t="str">
        <f>VLOOKUP('2019 Mos P'!G155,'2019 Mos Teams'!$G$3:$I$17,3,FALSE)</f>
        <v>11UYankees2019</v>
      </c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  <c r="AA152" s="119"/>
      <c r="AB152" s="119"/>
    </row>
    <row r="153" spans="1:28" x14ac:dyDescent="0.25">
      <c r="A153" s="135" t="str">
        <f>TEXT('2019 Mos P'!B156,"mm/dd/yyyy")</f>
        <v>05/13/2019</v>
      </c>
      <c r="B153" s="136">
        <f>'2019 Mos P'!D156</f>
        <v>0.77083333333333337</v>
      </c>
      <c r="C153" s="135" t="str">
        <f t="shared" si="2"/>
        <v>05/13/2019</v>
      </c>
      <c r="D153" s="136">
        <f>'2019 Mos P'!E156</f>
        <v>0.83333333333333337</v>
      </c>
      <c r="E153" s="119" t="str">
        <f>CONCATENATE('2019 Mos P'!G156," Practice")</f>
        <v>Mariners Practice</v>
      </c>
      <c r="F153" s="119"/>
      <c r="G153" s="119" t="str">
        <f>'2019 Mos P'!H156</f>
        <v>Centennial Diamond</v>
      </c>
      <c r="H153" s="119"/>
      <c r="I153" s="119"/>
      <c r="J153" s="119"/>
      <c r="K153" s="119"/>
      <c r="L153" s="119"/>
      <c r="M153" s="119" t="str">
        <f>VLOOKUP('2019 Mos P'!G156,'2019 Mos Teams'!$G$3:$I$17,3,FALSE)</f>
        <v>11UMariners2019</v>
      </c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  <c r="AA153" s="119"/>
      <c r="AB153" s="119"/>
    </row>
    <row r="154" spans="1:28" x14ac:dyDescent="0.25">
      <c r="A154" s="135" t="str">
        <f>TEXT('2019 Mos P'!B157,"mm/dd/yyyy")</f>
        <v>05/13/2019</v>
      </c>
      <c r="B154" s="136">
        <f>'2019 Mos P'!D157</f>
        <v>0.77083333333333337</v>
      </c>
      <c r="C154" s="135" t="str">
        <f t="shared" si="2"/>
        <v>05/13/2019</v>
      </c>
      <c r="D154" s="136">
        <f>'2019 Mos P'!E157</f>
        <v>0.83333333333333337</v>
      </c>
      <c r="E154" s="119" t="str">
        <f>CONCATENATE('2019 Mos P'!G157," Practice")</f>
        <v>Pirates Practice</v>
      </c>
      <c r="F154" s="119"/>
      <c r="G154" s="119" t="str">
        <f>'2019 Mos P'!H157</f>
        <v>Bakerview East</v>
      </c>
      <c r="H154" s="119"/>
      <c r="I154" s="119"/>
      <c r="J154" s="119"/>
      <c r="K154" s="119"/>
      <c r="L154" s="119"/>
      <c r="M154" s="119" t="str">
        <f>VLOOKUP('2019 Mos P'!G157,'2019 Mos Teams'!$G$3:$I$17,3,FALSE)</f>
        <v>11UPirates2019</v>
      </c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  <c r="AA154" s="119"/>
      <c r="AB154" s="119"/>
    </row>
    <row r="155" spans="1:28" x14ac:dyDescent="0.25">
      <c r="A155" s="135" t="str">
        <f>TEXT('2019 Mos P'!B158,"mm/dd/yyyy")</f>
        <v>05/14/2019</v>
      </c>
      <c r="B155" s="136">
        <f>'2019 Mos P'!D158</f>
        <v>0.70833333333333337</v>
      </c>
      <c r="C155" s="135" t="str">
        <f t="shared" si="2"/>
        <v>05/14/2019</v>
      </c>
      <c r="D155" s="136">
        <f>'2019 Mos P'!E158</f>
        <v>0.77083333333333337</v>
      </c>
      <c r="E155" s="119" t="str">
        <f>CONCATENATE('2019 Mos P'!G158," Practice")</f>
        <v>Astros Practice</v>
      </c>
      <c r="F155" s="119"/>
      <c r="G155" s="119" t="str">
        <f>'2019 Mos P'!H158</f>
        <v>Centennial Diamond</v>
      </c>
      <c r="H155" s="119"/>
      <c r="I155" s="119"/>
      <c r="J155" s="119"/>
      <c r="K155" s="119"/>
      <c r="L155" s="119"/>
      <c r="M155" s="119" t="str">
        <f>VLOOKUP('2019 Mos P'!G158,'2019 Mos Teams'!$G$3:$I$17,3,FALSE)</f>
        <v>11UAstros2019</v>
      </c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  <c r="AA155" s="119"/>
      <c r="AB155" s="119"/>
    </row>
    <row r="156" spans="1:28" x14ac:dyDescent="0.25">
      <c r="A156" s="135" t="str">
        <f>TEXT('2019 Mos P'!B159,"mm/dd/yyyy")</f>
        <v>05/14/2019</v>
      </c>
      <c r="B156" s="136">
        <f>'2019 Mos P'!D159</f>
        <v>0.77083333333333337</v>
      </c>
      <c r="C156" s="135" t="str">
        <f t="shared" si="2"/>
        <v>05/14/2019</v>
      </c>
      <c r="D156" s="136">
        <f>'2019 Mos P'!E159</f>
        <v>0.83333333333333337</v>
      </c>
      <c r="E156" s="119" t="str">
        <f>CONCATENATE('2019 Mos P'!G159," Practice")</f>
        <v>Giants Practice</v>
      </c>
      <c r="F156" s="119"/>
      <c r="G156" s="119" t="str">
        <f>'2019 Mos P'!H159</f>
        <v>SSAP #3 - East</v>
      </c>
      <c r="H156" s="119"/>
      <c r="I156" s="119"/>
      <c r="J156" s="119"/>
      <c r="K156" s="119"/>
      <c r="L156" s="119"/>
      <c r="M156" s="119" t="str">
        <f>VLOOKUP('2019 Mos P'!G159,'2019 Mos Teams'!$G$3:$I$17,3,FALSE)</f>
        <v>11UGiants2019</v>
      </c>
      <c r="N156" s="119"/>
      <c r="O156" s="119"/>
      <c r="P156" s="119"/>
      <c r="Q156" s="119"/>
      <c r="R156" s="119"/>
      <c r="S156" s="119"/>
      <c r="T156" s="119"/>
      <c r="U156" s="119"/>
      <c r="V156" s="119"/>
      <c r="W156" s="119"/>
      <c r="X156" s="119"/>
      <c r="Y156" s="119"/>
      <c r="Z156" s="119"/>
      <c r="AA156" s="119"/>
      <c r="AB156" s="119"/>
    </row>
    <row r="157" spans="1:28" x14ac:dyDescent="0.25">
      <c r="A157" s="135" t="str">
        <f>TEXT('2019 Mos P'!B160,"mm/dd/yyyy")</f>
        <v>05/14/2019</v>
      </c>
      <c r="B157" s="136">
        <f>'2019 Mos P'!D160</f>
        <v>0.77083333333333337</v>
      </c>
      <c r="C157" s="135" t="str">
        <f t="shared" si="2"/>
        <v>05/14/2019</v>
      </c>
      <c r="D157" s="136">
        <f>'2019 Mos P'!E160</f>
        <v>0.83333333333333337</v>
      </c>
      <c r="E157" s="119" t="str">
        <f>CONCATENATE('2019 Mos P'!G160," Practice")</f>
        <v>Angels Practice</v>
      </c>
      <c r="F157" s="119"/>
      <c r="G157" s="119" t="str">
        <f>'2019 Mos P'!H160</f>
        <v>SSAP #3 - West</v>
      </c>
      <c r="H157" s="119"/>
      <c r="I157" s="119"/>
      <c r="J157" s="119"/>
      <c r="K157" s="119"/>
      <c r="L157" s="119"/>
      <c r="M157" s="119" t="str">
        <f>VLOOKUP('2019 Mos P'!G160,'2019 Mos Teams'!$G$3:$I$17,3,FALSE)</f>
        <v>11UAngels2019</v>
      </c>
      <c r="N157" s="119"/>
      <c r="O157" s="119"/>
      <c r="P157" s="119"/>
      <c r="Q157" s="119"/>
      <c r="R157" s="119"/>
      <c r="S157" s="119"/>
      <c r="T157" s="119"/>
      <c r="U157" s="119"/>
      <c r="V157" s="119"/>
      <c r="W157" s="119"/>
      <c r="X157" s="119"/>
      <c r="Y157" s="119"/>
      <c r="Z157" s="119"/>
      <c r="AA157" s="119"/>
      <c r="AB157" s="119"/>
    </row>
    <row r="158" spans="1:28" x14ac:dyDescent="0.25">
      <c r="A158" s="135" t="str">
        <f>TEXT('2019 Mos P'!B161,"mm/dd/yyyy")</f>
        <v>05/14/2019</v>
      </c>
      <c r="B158" s="136">
        <f>'2019 Mos P'!D161</f>
        <v>0.77083333333333337</v>
      </c>
      <c r="C158" s="135" t="str">
        <f t="shared" si="2"/>
        <v>05/14/2019</v>
      </c>
      <c r="D158" s="136">
        <f>'2019 Mos P'!E161</f>
        <v>0.83333333333333337</v>
      </c>
      <c r="E158" s="119" t="str">
        <f>CONCATENATE('2019 Mos P'!G161," Practice")</f>
        <v>RedSox Practice</v>
      </c>
      <c r="F158" s="119"/>
      <c r="G158" s="119" t="str">
        <f>'2019 Mos P'!H161</f>
        <v>Centennial Diamond</v>
      </c>
      <c r="H158" s="119"/>
      <c r="I158" s="119"/>
      <c r="J158" s="119"/>
      <c r="K158" s="119"/>
      <c r="L158" s="119"/>
      <c r="M158" s="119" t="str">
        <f>VLOOKUP('2019 Mos P'!G161,'2019 Mos Teams'!$G$3:$I$17,3,FALSE)</f>
        <v>11URedSox2019</v>
      </c>
      <c r="N158" s="119"/>
      <c r="O158" s="119"/>
      <c r="P158" s="119"/>
      <c r="Q158" s="119"/>
      <c r="R158" s="119"/>
      <c r="S158" s="119"/>
      <c r="T158" s="119"/>
      <c r="U158" s="119"/>
      <c r="V158" s="119"/>
      <c r="W158" s="119"/>
      <c r="X158" s="119"/>
      <c r="Y158" s="119"/>
      <c r="Z158" s="119"/>
      <c r="AA158" s="119"/>
      <c r="AB158" s="119"/>
    </row>
    <row r="159" spans="1:28" x14ac:dyDescent="0.25">
      <c r="A159" s="135" t="str">
        <f>TEXT('2019 Mos P'!B162,"mm/dd/yyyy")</f>
        <v>05/14/2019</v>
      </c>
      <c r="B159" s="136">
        <f>'2019 Mos P'!D162</f>
        <v>0.77083333333333337</v>
      </c>
      <c r="C159" s="135" t="str">
        <f t="shared" si="2"/>
        <v>05/14/2019</v>
      </c>
      <c r="D159" s="136">
        <f>'2019 Mos P'!E162</f>
        <v>0.83333333333333337</v>
      </c>
      <c r="E159" s="119" t="str">
        <f>CONCATENATE('2019 Mos P'!G162," Practice")</f>
        <v>Royals Practice</v>
      </c>
      <c r="F159" s="119"/>
      <c r="G159" s="119" t="str">
        <f>'2019 Mos P'!H162</f>
        <v>Bakerview East</v>
      </c>
      <c r="H159" s="119"/>
      <c r="I159" s="119"/>
      <c r="J159" s="119"/>
      <c r="K159" s="119"/>
      <c r="L159" s="119"/>
      <c r="M159" s="119" t="str">
        <f>VLOOKUP('2019 Mos P'!G162,'2019 Mos Teams'!$G$3:$I$17,3,FALSE)</f>
        <v>11URoyals2019</v>
      </c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  <c r="AA159" s="119"/>
      <c r="AB159" s="119"/>
    </row>
    <row r="160" spans="1:28" x14ac:dyDescent="0.25">
      <c r="A160" s="135" t="str">
        <f>TEXT('2019 Mos P'!B163,"mm/dd/yyyy")</f>
        <v>05/15/2019</v>
      </c>
      <c r="B160" s="136">
        <f>'2019 Mos P'!D163</f>
        <v>0.70833333333333337</v>
      </c>
      <c r="C160" s="135" t="str">
        <f t="shared" si="2"/>
        <v>05/15/2019</v>
      </c>
      <c r="D160" s="136">
        <f>'2019 Mos P'!E163</f>
        <v>0.77083333333333337</v>
      </c>
      <c r="E160" s="119" t="str">
        <f>CONCATENATE('2019 Mos P'!G163," Practice")</f>
        <v>Brewers Practice</v>
      </c>
      <c r="F160" s="119"/>
      <c r="G160" s="119" t="str">
        <f>'2019 Mos P'!H163</f>
        <v>Centennial Diamond</v>
      </c>
      <c r="H160" s="119"/>
      <c r="I160" s="119"/>
      <c r="J160" s="119"/>
      <c r="K160" s="119"/>
      <c r="L160" s="119"/>
      <c r="M160" s="119" t="str">
        <f>VLOOKUP('2019 Mos P'!G163,'2019 Mos Teams'!$G$3:$I$17,3,FALSE)</f>
        <v>11UBrewers2019</v>
      </c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  <c r="AA160" s="119"/>
      <c r="AB160" s="119"/>
    </row>
    <row r="161" spans="1:28" x14ac:dyDescent="0.25">
      <c r="A161" s="135" t="str">
        <f>TEXT('2019 Mos P'!B164,"mm/dd/yyyy")</f>
        <v>05/16/2019</v>
      </c>
      <c r="B161" s="136">
        <f>'2019 Mos P'!D164</f>
        <v>0.70833333333333337</v>
      </c>
      <c r="C161" s="135" t="str">
        <f t="shared" si="2"/>
        <v>05/16/2019</v>
      </c>
      <c r="D161" s="136">
        <f>'2019 Mos P'!E164</f>
        <v>0.77083333333333337</v>
      </c>
      <c r="E161" s="119" t="str">
        <f>CONCATENATE('2019 Mos P'!G164," Practice")</f>
        <v>Angels Practice</v>
      </c>
      <c r="F161" s="119"/>
      <c r="G161" s="119" t="str">
        <f>'2019 Mos P'!H164</f>
        <v>Bakerview East</v>
      </c>
      <c r="H161" s="119"/>
      <c r="I161" s="119"/>
      <c r="J161" s="119"/>
      <c r="K161" s="119"/>
      <c r="L161" s="119"/>
      <c r="M161" s="119" t="str">
        <f>VLOOKUP('2019 Mos P'!G164,'2019 Mos Teams'!$G$3:$I$17,3,FALSE)</f>
        <v>11UAngels2019</v>
      </c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  <c r="AA161" s="119"/>
      <c r="AB161" s="119"/>
    </row>
    <row r="162" spans="1:28" x14ac:dyDescent="0.25">
      <c r="A162" s="135" t="str">
        <f>TEXT('2019 Mos P'!B165,"mm/dd/yyyy")</f>
        <v>05/16/2019</v>
      </c>
      <c r="B162" s="136">
        <f>'2019 Mos P'!D165</f>
        <v>0.70833333333333337</v>
      </c>
      <c r="C162" s="135" t="str">
        <f t="shared" si="2"/>
        <v>05/16/2019</v>
      </c>
      <c r="D162" s="136">
        <f>'2019 Mos P'!E165</f>
        <v>0.77083333333333337</v>
      </c>
      <c r="E162" s="119" t="str">
        <f>CONCATENATE('2019 Mos P'!G165," Practice")</f>
        <v>Astros Practice</v>
      </c>
      <c r="F162" s="119"/>
      <c r="G162" s="119" t="str">
        <f>'2019 Mos P'!H165</f>
        <v>Bakerview West</v>
      </c>
      <c r="H162" s="119"/>
      <c r="I162" s="119"/>
      <c r="J162" s="119"/>
      <c r="K162" s="119"/>
      <c r="L162" s="119"/>
      <c r="M162" s="119" t="str">
        <f>VLOOKUP('2019 Mos P'!G165,'2019 Mos Teams'!$G$3:$I$17,3,FALSE)</f>
        <v>11UAstros2019</v>
      </c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  <c r="AA162" s="119"/>
      <c r="AB162" s="119"/>
    </row>
    <row r="163" spans="1:28" x14ac:dyDescent="0.25">
      <c r="A163" s="135" t="str">
        <f>TEXT('2019 Mos P'!B166,"mm/dd/yyyy")</f>
        <v>05/16/2019</v>
      </c>
      <c r="B163" s="136">
        <f>'2019 Mos P'!D166</f>
        <v>0.70833333333333337</v>
      </c>
      <c r="C163" s="135" t="str">
        <f t="shared" si="2"/>
        <v>05/16/2019</v>
      </c>
      <c r="D163" s="136">
        <f>'2019 Mos P'!E166</f>
        <v>0.77083333333333337</v>
      </c>
      <c r="E163" s="119" t="str">
        <f>CONCATENATE('2019 Mos P'!G166," Practice")</f>
        <v>Giants Practice</v>
      </c>
      <c r="F163" s="119"/>
      <c r="G163" s="119" t="str">
        <f>'2019 Mos P'!H166</f>
        <v>Bakerview South</v>
      </c>
      <c r="H163" s="119"/>
      <c r="I163" s="119"/>
      <c r="J163" s="119"/>
      <c r="K163" s="119"/>
      <c r="L163" s="119"/>
      <c r="M163" s="119" t="str">
        <f>VLOOKUP('2019 Mos P'!G166,'2019 Mos Teams'!$G$3:$I$17,3,FALSE)</f>
        <v>11UGiants2019</v>
      </c>
      <c r="N163" s="119"/>
      <c r="O163" s="119"/>
      <c r="P163" s="119"/>
      <c r="Q163" s="119"/>
      <c r="R163" s="119"/>
      <c r="S163" s="119"/>
      <c r="T163" s="119"/>
      <c r="U163" s="119"/>
      <c r="V163" s="119"/>
      <c r="W163" s="119"/>
      <c r="X163" s="119"/>
      <c r="Y163" s="119"/>
      <c r="Z163" s="119"/>
      <c r="AA163" s="119"/>
      <c r="AB163" s="119"/>
    </row>
    <row r="164" spans="1:28" x14ac:dyDescent="0.25">
      <c r="A164" s="135" t="str">
        <f>TEXT('2019 Mos P'!B167,"mm/dd/yyyy")</f>
        <v>05/16/2019</v>
      </c>
      <c r="B164" s="136">
        <f>'2019 Mos P'!D167</f>
        <v>0.77083333333333337</v>
      </c>
      <c r="C164" s="135" t="str">
        <f t="shared" si="2"/>
        <v>05/16/2019</v>
      </c>
      <c r="D164" s="136">
        <f>'2019 Mos P'!E167</f>
        <v>0.83333333333333337</v>
      </c>
      <c r="E164" s="119" t="str">
        <f>CONCATENATE('2019 Mos P'!G167," Practice")</f>
        <v>Royals Practice</v>
      </c>
      <c r="F164" s="119"/>
      <c r="G164" s="119" t="str">
        <f>'2019 Mos P'!H167</f>
        <v>Bakerview East</v>
      </c>
      <c r="H164" s="119"/>
      <c r="I164" s="119"/>
      <c r="J164" s="119"/>
      <c r="K164" s="119"/>
      <c r="L164" s="119"/>
      <c r="M164" s="119" t="str">
        <f>VLOOKUP('2019 Mos P'!G167,'2019 Mos Teams'!$G$3:$I$17,3,FALSE)</f>
        <v>11URoyals2019</v>
      </c>
      <c r="N164" s="119"/>
      <c r="O164" s="119"/>
      <c r="P164" s="119"/>
      <c r="Q164" s="119"/>
      <c r="R164" s="119"/>
      <c r="S164" s="119"/>
      <c r="T164" s="119"/>
      <c r="U164" s="119"/>
      <c r="V164" s="119"/>
      <c r="W164" s="119"/>
      <c r="X164" s="119"/>
      <c r="Y164" s="119"/>
      <c r="Z164" s="119"/>
      <c r="AA164" s="119"/>
      <c r="AB164" s="119"/>
    </row>
    <row r="165" spans="1:28" x14ac:dyDescent="0.25">
      <c r="A165" s="135" t="str">
        <f>TEXT('2019 Mos P'!B168,"mm/dd/yyyy")</f>
        <v>05/16/2019</v>
      </c>
      <c r="B165" s="136">
        <f>'2019 Mos P'!D168</f>
        <v>0.77083333333333337</v>
      </c>
      <c r="C165" s="135" t="str">
        <f t="shared" si="2"/>
        <v>05/16/2019</v>
      </c>
      <c r="D165" s="136">
        <f>'2019 Mos P'!E168</f>
        <v>0.83333333333333337</v>
      </c>
      <c r="E165" s="119" t="str">
        <f>CONCATENATE('2019 Mos P'!G168," Practice")</f>
        <v>RedSox Practice</v>
      </c>
      <c r="F165" s="119"/>
      <c r="G165" s="119" t="str">
        <f>'2019 Mos P'!H168</f>
        <v>Bakerview West</v>
      </c>
      <c r="H165" s="119"/>
      <c r="I165" s="119"/>
      <c r="J165" s="119"/>
      <c r="K165" s="119"/>
      <c r="L165" s="119"/>
      <c r="M165" s="119" t="str">
        <f>VLOOKUP('2019 Mos P'!G168,'2019 Mos Teams'!$G$3:$I$17,3,FALSE)</f>
        <v>11URedSox2019</v>
      </c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  <c r="AA165" s="119"/>
      <c r="AB165" s="119"/>
    </row>
    <row r="166" spans="1:28" x14ac:dyDescent="0.25">
      <c r="A166" s="135" t="str">
        <f>TEXT('2019 Mos P'!B169,"mm/dd/yyyy")</f>
        <v>05/17/2019</v>
      </c>
      <c r="B166" s="136">
        <f>'2019 Mos P'!D169</f>
        <v>0.72916666666666663</v>
      </c>
      <c r="C166" s="135" t="str">
        <f t="shared" si="2"/>
        <v>05/17/2019</v>
      </c>
      <c r="D166" s="136">
        <f>'2019 Mos P'!E169</f>
        <v>0.79166666666666663</v>
      </c>
      <c r="E166" s="119" t="str">
        <f>CONCATENATE('2019 Mos P'!G169," Practice")</f>
        <v>Angels Practice</v>
      </c>
      <c r="F166" s="119"/>
      <c r="G166" s="119" t="str">
        <f>'2019 Mos P'!H169</f>
        <v>Bakerview West</v>
      </c>
      <c r="H166" s="119"/>
      <c r="I166" s="119"/>
      <c r="J166" s="119"/>
      <c r="K166" s="119"/>
      <c r="L166" s="119"/>
      <c r="M166" s="119" t="str">
        <f>VLOOKUP('2019 Mos P'!G169,'2019 Mos Teams'!$G$3:$I$17,3,FALSE)</f>
        <v>11UAngels2019</v>
      </c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  <c r="Z166" s="119"/>
      <c r="AA166" s="119"/>
      <c r="AB166" s="119"/>
    </row>
    <row r="167" spans="1:28" x14ac:dyDescent="0.25">
      <c r="A167" s="135" t="str">
        <f>TEXT('2019 Mos P'!B170,"mm/dd/yyyy")</f>
        <v>05/21/2019</v>
      </c>
      <c r="B167" s="136">
        <f>'2019 Mos P'!D170</f>
        <v>0.70833333333333337</v>
      </c>
      <c r="C167" s="135" t="str">
        <f t="shared" si="2"/>
        <v>05/21/2019</v>
      </c>
      <c r="D167" s="136">
        <f>'2019 Mos P'!E170</f>
        <v>0.77083333333333337</v>
      </c>
      <c r="E167" s="119" t="str">
        <f>CONCATENATE('2019 Mos P'!G170," Practice")</f>
        <v>Angels Practice</v>
      </c>
      <c r="F167" s="119"/>
      <c r="G167" s="119" t="str">
        <f>'2019 Mos P'!H170</f>
        <v>Centennial Diamond</v>
      </c>
      <c r="H167" s="119"/>
      <c r="I167" s="119"/>
      <c r="J167" s="119"/>
      <c r="K167" s="119"/>
      <c r="L167" s="119"/>
      <c r="M167" s="119" t="str">
        <f>VLOOKUP('2019 Mos P'!G170,'2019 Mos Teams'!$G$3:$I$17,3,FALSE)</f>
        <v>11UAngels2019</v>
      </c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  <c r="Z167" s="119"/>
      <c r="AA167" s="119"/>
      <c r="AB167" s="119"/>
    </row>
    <row r="168" spans="1:28" x14ac:dyDescent="0.25">
      <c r="A168" s="135" t="str">
        <f>TEXT('2019 Mos P'!B171,"mm/dd/yyyy")</f>
        <v>05/21/2019</v>
      </c>
      <c r="B168" s="136">
        <f>'2019 Mos P'!D171</f>
        <v>0.77083333333333337</v>
      </c>
      <c r="C168" s="135" t="str">
        <f t="shared" si="2"/>
        <v>05/21/2019</v>
      </c>
      <c r="D168" s="136">
        <f>'2019 Mos P'!E171</f>
        <v>0.83333333333333337</v>
      </c>
      <c r="E168" s="119" t="str">
        <f>CONCATENATE('2019 Mos P'!G171," Practice")</f>
        <v>Astros Practice</v>
      </c>
      <c r="F168" s="119"/>
      <c r="G168" s="119" t="str">
        <f>'2019 Mos P'!H171</f>
        <v>SSAP #3 - East</v>
      </c>
      <c r="H168" s="119"/>
      <c r="I168" s="119"/>
      <c r="J168" s="119"/>
      <c r="K168" s="119"/>
      <c r="L168" s="119"/>
      <c r="M168" s="119" t="str">
        <f>VLOOKUP('2019 Mos P'!G171,'2019 Mos Teams'!$G$3:$I$17,3,FALSE)</f>
        <v>11UAstros2019</v>
      </c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  <c r="Z168" s="119"/>
      <c r="AA168" s="119"/>
      <c r="AB168" s="119"/>
    </row>
    <row r="169" spans="1:28" x14ac:dyDescent="0.25">
      <c r="A169" s="135" t="str">
        <f>TEXT('2019 Mos P'!B172,"mm/dd/yyyy")</f>
        <v>05/21/2019</v>
      </c>
      <c r="B169" s="136">
        <f>'2019 Mos P'!D172</f>
        <v>0.77083333333333337</v>
      </c>
      <c r="C169" s="135" t="str">
        <f t="shared" si="2"/>
        <v>05/21/2019</v>
      </c>
      <c r="D169" s="136">
        <f>'2019 Mos P'!E172</f>
        <v>0.83333333333333337</v>
      </c>
      <c r="E169" s="119" t="str">
        <f>CONCATENATE('2019 Mos P'!G172," Practice")</f>
        <v>Royals Practice</v>
      </c>
      <c r="F169" s="119"/>
      <c r="G169" s="119" t="str">
        <f>'2019 Mos P'!H172</f>
        <v>SSAP #3 - West</v>
      </c>
      <c r="H169" s="119"/>
      <c r="I169" s="119"/>
      <c r="J169" s="119"/>
      <c r="K169" s="119"/>
      <c r="L169" s="119"/>
      <c r="M169" s="119" t="str">
        <f>VLOOKUP('2019 Mos P'!G172,'2019 Mos Teams'!$G$3:$I$17,3,FALSE)</f>
        <v>11URoyals2019</v>
      </c>
      <c r="N169" s="119"/>
      <c r="O169" s="119"/>
      <c r="P169" s="119"/>
      <c r="Q169" s="119"/>
      <c r="R169" s="119"/>
      <c r="S169" s="119"/>
      <c r="T169" s="119"/>
      <c r="U169" s="119"/>
      <c r="V169" s="119"/>
      <c r="W169" s="119"/>
      <c r="X169" s="119"/>
      <c r="Y169" s="119"/>
      <c r="Z169" s="119"/>
      <c r="AA169" s="119"/>
      <c r="AB169" s="119"/>
    </row>
    <row r="170" spans="1:28" x14ac:dyDescent="0.25">
      <c r="A170" s="135" t="str">
        <f>TEXT('2019 Mos P'!B173,"mm/dd/yyyy")</f>
        <v>05/21/2019</v>
      </c>
      <c r="B170" s="136">
        <f>'2019 Mos P'!D173</f>
        <v>0.77083333333333337</v>
      </c>
      <c r="C170" s="135" t="str">
        <f t="shared" si="2"/>
        <v>05/21/2019</v>
      </c>
      <c r="D170" s="136">
        <f>'2019 Mos P'!E173</f>
        <v>0.83333333333333337</v>
      </c>
      <c r="E170" s="119" t="str">
        <f>CONCATENATE('2019 Mos P'!G173," Practice")</f>
        <v>RedSox Practice</v>
      </c>
      <c r="F170" s="119"/>
      <c r="G170" s="119" t="str">
        <f>'2019 Mos P'!H173</f>
        <v>Centennial Diamond</v>
      </c>
      <c r="H170" s="119"/>
      <c r="I170" s="119"/>
      <c r="J170" s="119"/>
      <c r="K170" s="119"/>
      <c r="L170" s="119"/>
      <c r="M170" s="119" t="str">
        <f>VLOOKUP('2019 Mos P'!G173,'2019 Mos Teams'!$G$3:$I$17,3,FALSE)</f>
        <v>11URedSox2019</v>
      </c>
      <c r="N170" s="119"/>
      <c r="O170" s="119"/>
      <c r="P170" s="119"/>
      <c r="Q170" s="119"/>
      <c r="R170" s="119"/>
      <c r="S170" s="119"/>
      <c r="T170" s="119"/>
      <c r="U170" s="119"/>
      <c r="V170" s="119"/>
      <c r="W170" s="119"/>
      <c r="X170" s="119"/>
      <c r="Y170" s="119"/>
      <c r="Z170" s="119"/>
      <c r="AA170" s="119"/>
      <c r="AB170" s="119"/>
    </row>
    <row r="171" spans="1:28" x14ac:dyDescent="0.25">
      <c r="A171" s="135" t="str">
        <f>TEXT('2019 Mos P'!B174,"mm/dd/yyyy")</f>
        <v>05/21/2019</v>
      </c>
      <c r="B171" s="136">
        <f>'2019 Mos P'!D174</f>
        <v>0.77083333333333337</v>
      </c>
      <c r="C171" s="135" t="str">
        <f t="shared" si="2"/>
        <v>05/21/2019</v>
      </c>
      <c r="D171" s="136">
        <f>'2019 Mos P'!E174</f>
        <v>0.83333333333333337</v>
      </c>
      <c r="E171" s="119" t="str">
        <f>CONCATENATE('2019 Mos P'!G174," Practice")</f>
        <v>Giants Practice</v>
      </c>
      <c r="F171" s="119"/>
      <c r="G171" s="119" t="str">
        <f>'2019 Mos P'!H174</f>
        <v>Bakerview East</v>
      </c>
      <c r="H171" s="119"/>
      <c r="I171" s="119"/>
      <c r="J171" s="119"/>
      <c r="K171" s="119"/>
      <c r="L171" s="119"/>
      <c r="M171" s="119" t="str">
        <f>VLOOKUP('2019 Mos P'!G174,'2019 Mos Teams'!$G$3:$I$17,3,FALSE)</f>
        <v>11UGiants2019</v>
      </c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  <c r="X171" s="119"/>
      <c r="Y171" s="119"/>
      <c r="Z171" s="119"/>
      <c r="AA171" s="119"/>
      <c r="AB171" s="119"/>
    </row>
    <row r="172" spans="1:28" x14ac:dyDescent="0.25">
      <c r="A172" s="135" t="str">
        <f>TEXT('2019 Mos P'!B175,"mm/dd/yyyy")</f>
        <v>05/22/2019</v>
      </c>
      <c r="B172" s="136">
        <f>'2019 Mos P'!D175</f>
        <v>0.70833333333333337</v>
      </c>
      <c r="C172" s="135" t="str">
        <f t="shared" si="2"/>
        <v>05/22/2019</v>
      </c>
      <c r="D172" s="136">
        <f>'2019 Mos P'!E175</f>
        <v>0.77083333333333337</v>
      </c>
      <c r="E172" s="119" t="str">
        <f>CONCATENATE('2019 Mos P'!G175," Practice")</f>
        <v>Athletics Practice</v>
      </c>
      <c r="F172" s="119"/>
      <c r="G172" s="119" t="str">
        <f>'2019 Mos P'!H175</f>
        <v>Centennial Diamond</v>
      </c>
      <c r="H172" s="119"/>
      <c r="I172" s="119"/>
      <c r="J172" s="119"/>
      <c r="K172" s="119"/>
      <c r="L172" s="119"/>
      <c r="M172" s="119" t="str">
        <f>VLOOKUP('2019 Mos P'!G175,'2019 Mos Teams'!$G$3:$I$17,3,FALSE)</f>
        <v>11UAthletics2019</v>
      </c>
      <c r="N172" s="119"/>
      <c r="O172" s="119"/>
      <c r="P172" s="119"/>
      <c r="Q172" s="119"/>
      <c r="R172" s="119"/>
      <c r="S172" s="119"/>
      <c r="T172" s="119"/>
      <c r="U172" s="119"/>
      <c r="V172" s="119"/>
      <c r="W172" s="119"/>
      <c r="X172" s="119"/>
      <c r="Y172" s="119"/>
      <c r="Z172" s="119"/>
      <c r="AA172" s="119"/>
      <c r="AB172" s="119"/>
    </row>
    <row r="173" spans="1:28" x14ac:dyDescent="0.25">
      <c r="A173" s="135" t="str">
        <f>TEXT('2019 Mos P'!B176,"mm/dd/yyyy")</f>
        <v>05/23/2019</v>
      </c>
      <c r="B173" s="136">
        <f>'2019 Mos P'!D176</f>
        <v>0.70833333333333337</v>
      </c>
      <c r="C173" s="135" t="str">
        <f t="shared" si="2"/>
        <v>05/23/2019</v>
      </c>
      <c r="D173" s="136">
        <f>'2019 Mos P'!E176</f>
        <v>0.77083333333333337</v>
      </c>
      <c r="E173" s="119" t="str">
        <f>CONCATENATE('2019 Mos P'!G176," Practice")</f>
        <v>RedSox Practice</v>
      </c>
      <c r="F173" s="119"/>
      <c r="G173" s="119" t="str">
        <f>'2019 Mos P'!H176</f>
        <v>Bakerview East</v>
      </c>
      <c r="H173" s="119"/>
      <c r="I173" s="119"/>
      <c r="J173" s="119"/>
      <c r="K173" s="119"/>
      <c r="L173" s="119"/>
      <c r="M173" s="119" t="str">
        <f>VLOOKUP('2019 Mos P'!G176,'2019 Mos Teams'!$G$3:$I$17,3,FALSE)</f>
        <v>11URedSox2019</v>
      </c>
      <c r="N173" s="119"/>
      <c r="O173" s="119"/>
      <c r="P173" s="119"/>
      <c r="Q173" s="119"/>
      <c r="R173" s="119"/>
      <c r="S173" s="119"/>
      <c r="T173" s="119"/>
      <c r="U173" s="119"/>
      <c r="V173" s="119"/>
      <c r="W173" s="119"/>
      <c r="X173" s="119"/>
      <c r="Y173" s="119"/>
      <c r="Z173" s="119"/>
      <c r="AA173" s="119"/>
      <c r="AB173" s="119"/>
    </row>
    <row r="174" spans="1:28" x14ac:dyDescent="0.25">
      <c r="A174" s="135" t="str">
        <f>TEXT('2019 Mos P'!B177,"mm/dd/yyyy")</f>
        <v>05/23/2019</v>
      </c>
      <c r="B174" s="136">
        <f>'2019 Mos P'!D177</f>
        <v>0.70833333333333337</v>
      </c>
      <c r="C174" s="135" t="str">
        <f t="shared" si="2"/>
        <v>05/23/2019</v>
      </c>
      <c r="D174" s="136">
        <f>'2019 Mos P'!E177</f>
        <v>0.77083333333333337</v>
      </c>
      <c r="E174" s="119" t="str">
        <f>CONCATENATE('2019 Mos P'!G177," Practice")</f>
        <v>Angels Practice</v>
      </c>
      <c r="F174" s="119"/>
      <c r="G174" s="119" t="str">
        <f>'2019 Mos P'!H177</f>
        <v>Bakerview West</v>
      </c>
      <c r="H174" s="119"/>
      <c r="I174" s="119"/>
      <c r="J174" s="119"/>
      <c r="K174" s="119"/>
      <c r="L174" s="119"/>
      <c r="M174" s="119" t="str">
        <f>VLOOKUP('2019 Mos P'!G177,'2019 Mos Teams'!$G$3:$I$17,3,FALSE)</f>
        <v>11UAngels2019</v>
      </c>
      <c r="N174" s="119"/>
      <c r="O174" s="119"/>
      <c r="P174" s="119"/>
      <c r="Q174" s="119"/>
      <c r="R174" s="119"/>
      <c r="S174" s="119"/>
      <c r="T174" s="119"/>
      <c r="U174" s="119"/>
      <c r="V174" s="119"/>
      <c r="W174" s="119"/>
      <c r="X174" s="119"/>
      <c r="Y174" s="119"/>
      <c r="Z174" s="119"/>
      <c r="AA174" s="119"/>
      <c r="AB174" s="119"/>
    </row>
    <row r="175" spans="1:28" x14ac:dyDescent="0.25">
      <c r="A175" s="135" t="str">
        <f>TEXT('2019 Mos P'!B178,"mm/dd/yyyy")</f>
        <v>05/23/2019</v>
      </c>
      <c r="B175" s="136">
        <f>'2019 Mos P'!D178</f>
        <v>0.70833333333333337</v>
      </c>
      <c r="C175" s="135" t="str">
        <f t="shared" si="2"/>
        <v>05/23/2019</v>
      </c>
      <c r="D175" s="136">
        <f>'2019 Mos P'!E178</f>
        <v>0.77083333333333337</v>
      </c>
      <c r="E175" s="119" t="str">
        <f>CONCATENATE('2019 Mos P'!G178," Practice")</f>
        <v>Astros Practice</v>
      </c>
      <c r="F175" s="119"/>
      <c r="G175" s="119" t="str">
        <f>'2019 Mos P'!H178</f>
        <v>Bakerview South</v>
      </c>
      <c r="H175" s="119"/>
      <c r="I175" s="119"/>
      <c r="J175" s="119"/>
      <c r="K175" s="119"/>
      <c r="L175" s="119"/>
      <c r="M175" s="119" t="str">
        <f>VLOOKUP('2019 Mos P'!G178,'2019 Mos Teams'!$G$3:$I$17,3,FALSE)</f>
        <v>11UAstros2019</v>
      </c>
      <c r="N175" s="119"/>
      <c r="O175" s="119"/>
      <c r="P175" s="119"/>
      <c r="Q175" s="119"/>
      <c r="R175" s="119"/>
      <c r="S175" s="119"/>
      <c r="T175" s="119"/>
      <c r="U175" s="119"/>
      <c r="V175" s="119"/>
      <c r="W175" s="119"/>
      <c r="X175" s="119"/>
      <c r="Y175" s="119"/>
      <c r="Z175" s="119"/>
      <c r="AA175" s="119"/>
      <c r="AB175" s="119"/>
    </row>
    <row r="176" spans="1:28" x14ac:dyDescent="0.25">
      <c r="A176" s="135" t="str">
        <f>TEXT('2019 Mos P'!B179,"mm/dd/yyyy")</f>
        <v>05/23/2019</v>
      </c>
      <c r="B176" s="136">
        <f>'2019 Mos P'!D179</f>
        <v>0.77083333333333337</v>
      </c>
      <c r="C176" s="135" t="str">
        <f t="shared" si="2"/>
        <v>05/23/2019</v>
      </c>
      <c r="D176" s="136">
        <f>'2019 Mos P'!E179</f>
        <v>0.83333333333333337</v>
      </c>
      <c r="E176" s="119" t="str">
        <f>CONCATENATE('2019 Mos P'!G179," Practice")</f>
        <v>Royals Practice</v>
      </c>
      <c r="F176" s="119"/>
      <c r="G176" s="119" t="str">
        <f>'2019 Mos P'!H179</f>
        <v>Bakerview East</v>
      </c>
      <c r="H176" s="119"/>
      <c r="I176" s="119"/>
      <c r="J176" s="119"/>
      <c r="K176" s="119"/>
      <c r="L176" s="119"/>
      <c r="M176" s="119" t="str">
        <f>VLOOKUP('2019 Mos P'!G179,'2019 Mos Teams'!$G$3:$I$17,3,FALSE)</f>
        <v>11URoyals2019</v>
      </c>
      <c r="N176" s="119"/>
      <c r="O176" s="119"/>
      <c r="P176" s="119"/>
      <c r="Q176" s="119"/>
      <c r="R176" s="119"/>
      <c r="S176" s="119"/>
      <c r="T176" s="119"/>
      <c r="U176" s="119"/>
      <c r="V176" s="119"/>
      <c r="W176" s="119"/>
      <c r="X176" s="119"/>
      <c r="Y176" s="119"/>
      <c r="Z176" s="119"/>
      <c r="AA176" s="119"/>
      <c r="AB176" s="119"/>
    </row>
    <row r="177" spans="1:28" x14ac:dyDescent="0.25">
      <c r="A177" s="135" t="str">
        <f>TEXT('2019 Mos P'!B180,"mm/dd/yyyy")</f>
        <v>05/23/2019</v>
      </c>
      <c r="B177" s="136">
        <f>'2019 Mos P'!D180</f>
        <v>0.77083333333333337</v>
      </c>
      <c r="C177" s="135" t="str">
        <f t="shared" si="2"/>
        <v>05/23/2019</v>
      </c>
      <c r="D177" s="136">
        <f>'2019 Mos P'!E180</f>
        <v>0.83333333333333337</v>
      </c>
      <c r="E177" s="119" t="str">
        <f>CONCATENATE('2019 Mos P'!G180," Practice")</f>
        <v>Giants Practice</v>
      </c>
      <c r="F177" s="119"/>
      <c r="G177" s="119" t="str">
        <f>'2019 Mos P'!H180</f>
        <v>Bakerview West</v>
      </c>
      <c r="H177" s="119"/>
      <c r="I177" s="119"/>
      <c r="J177" s="119"/>
      <c r="K177" s="119"/>
      <c r="L177" s="119"/>
      <c r="M177" s="119" t="str">
        <f>VLOOKUP('2019 Mos P'!G180,'2019 Mos Teams'!$G$3:$I$17,3,FALSE)</f>
        <v>11UGiants2019</v>
      </c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  <c r="AA177" s="119"/>
      <c r="AB177" s="119"/>
    </row>
    <row r="178" spans="1:28" x14ac:dyDescent="0.25">
      <c r="A178" s="135" t="str">
        <f>TEXT('2019 Mos P'!B181,"mm/dd/yyyy")</f>
        <v>05/25/2019</v>
      </c>
      <c r="B178" s="136">
        <f>'2019 Mos P'!D181</f>
        <v>0.52083333333333337</v>
      </c>
      <c r="C178" s="135" t="str">
        <f t="shared" si="2"/>
        <v>05/25/2019</v>
      </c>
      <c r="D178" s="136">
        <f>'2019 Mos P'!E181</f>
        <v>0.58333333333333337</v>
      </c>
      <c r="E178" s="119" t="str">
        <f>CONCATENATE('2019 Mos P'!G181," Practice")</f>
        <v>Brewers Practice</v>
      </c>
      <c r="F178" s="119"/>
      <c r="G178" s="119" t="str">
        <f>'2019 Mos P'!H181</f>
        <v>Bakerview East</v>
      </c>
      <c r="H178" s="119"/>
      <c r="I178" s="119"/>
      <c r="J178" s="119"/>
      <c r="K178" s="119"/>
      <c r="L178" s="119"/>
      <c r="M178" s="119" t="str">
        <f>VLOOKUP('2019 Mos P'!G181,'2019 Mos Teams'!$G$3:$I$17,3,FALSE)</f>
        <v>11UBrewers2019</v>
      </c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  <c r="AA178" s="119"/>
      <c r="AB178" s="119"/>
    </row>
    <row r="179" spans="1:28" x14ac:dyDescent="0.25">
      <c r="A179" s="135" t="str">
        <f>TEXT('2019 Mos P'!B182,"mm/dd/yyyy")</f>
        <v>05/27/2019</v>
      </c>
      <c r="B179" s="136">
        <f>'2019 Mos P'!D182</f>
        <v>0.70833333333333337</v>
      </c>
      <c r="C179" s="135" t="str">
        <f t="shared" si="2"/>
        <v>05/27/2019</v>
      </c>
      <c r="D179" s="136">
        <f>'2019 Mos P'!E182</f>
        <v>0.77083333333333337</v>
      </c>
      <c r="E179" s="119" t="str">
        <f>CONCATENATE('2019 Mos P'!G182," Practice")</f>
        <v>BlueJays Practice</v>
      </c>
      <c r="F179" s="119"/>
      <c r="G179" s="119" t="str">
        <f>'2019 Mos P'!H182</f>
        <v>SSAP #3 - East</v>
      </c>
      <c r="H179" s="119"/>
      <c r="I179" s="119"/>
      <c r="J179" s="119"/>
      <c r="K179" s="119"/>
      <c r="L179" s="119"/>
      <c r="M179" s="119" t="str">
        <f>VLOOKUP('2019 Mos P'!G182,'2019 Mos Teams'!$G$3:$I$17,3,FALSE)</f>
        <v>11UBlueJays2019</v>
      </c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  <c r="AA179" s="119"/>
      <c r="AB179" s="119"/>
    </row>
    <row r="180" spans="1:28" x14ac:dyDescent="0.25">
      <c r="A180" s="135" t="str">
        <f>TEXT('2019 Mos P'!B183,"mm/dd/yyyy")</f>
        <v>05/27/2019</v>
      </c>
      <c r="B180" s="136">
        <f>'2019 Mos P'!D183</f>
        <v>0.70833333333333337</v>
      </c>
      <c r="C180" s="135" t="str">
        <f t="shared" si="2"/>
        <v>05/27/2019</v>
      </c>
      <c r="D180" s="136">
        <f>'2019 Mos P'!E183</f>
        <v>0.77083333333333337</v>
      </c>
      <c r="E180" s="119" t="str">
        <f>CONCATENATE('2019 Mos P'!G183," Practice")</f>
        <v>Rays Practice</v>
      </c>
      <c r="F180" s="119"/>
      <c r="G180" s="119" t="str">
        <f>'2019 Mos P'!H183</f>
        <v>SSAP #3 - West</v>
      </c>
      <c r="H180" s="119"/>
      <c r="I180" s="119"/>
      <c r="J180" s="119"/>
      <c r="K180" s="119"/>
      <c r="L180" s="119"/>
      <c r="M180" s="119" t="str">
        <f>VLOOKUP('2019 Mos P'!G183,'2019 Mos Teams'!$G$3:$I$17,3,FALSE)</f>
        <v>11URays2019</v>
      </c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  <c r="AA180" s="119"/>
      <c r="AB180" s="119"/>
    </row>
    <row r="181" spans="1:28" x14ac:dyDescent="0.25">
      <c r="A181" s="135" t="str">
        <f>TEXT('2019 Mos P'!B184,"mm/dd/yyyy")</f>
        <v>05/27/2019</v>
      </c>
      <c r="B181" s="136">
        <f>'2019 Mos P'!D184</f>
        <v>0.70833333333333337</v>
      </c>
      <c r="C181" s="135" t="str">
        <f t="shared" si="2"/>
        <v>05/27/2019</v>
      </c>
      <c r="D181" s="136">
        <f>'2019 Mos P'!E184</f>
        <v>0.77083333333333337</v>
      </c>
      <c r="E181" s="119" t="str">
        <f>CONCATENATE('2019 Mos P'!G184," Practice")</f>
        <v>Mets Practice</v>
      </c>
      <c r="F181" s="119"/>
      <c r="G181" s="119" t="str">
        <f>'2019 Mos P'!H184</f>
        <v>Centennial Diamond</v>
      </c>
      <c r="H181" s="119"/>
      <c r="I181" s="119"/>
      <c r="J181" s="119"/>
      <c r="K181" s="119"/>
      <c r="L181" s="119"/>
      <c r="M181" s="119" t="str">
        <f>VLOOKUP('2019 Mos P'!G184,'2019 Mos Teams'!$G$3:$I$17,3,FALSE)</f>
        <v>11UMets2019</v>
      </c>
      <c r="N181" s="119"/>
      <c r="O181" s="119"/>
      <c r="P181" s="119"/>
      <c r="Q181" s="119"/>
      <c r="R181" s="119"/>
      <c r="S181" s="119"/>
      <c r="T181" s="119"/>
      <c r="U181" s="119"/>
      <c r="V181" s="119"/>
      <c r="W181" s="119"/>
      <c r="X181" s="119"/>
      <c r="Y181" s="119"/>
      <c r="Z181" s="119"/>
      <c r="AA181" s="119"/>
      <c r="AB181" s="119"/>
    </row>
    <row r="182" spans="1:28" x14ac:dyDescent="0.25">
      <c r="A182" s="135" t="str">
        <f>TEXT('2019 Mos P'!B185,"mm/dd/yyyy")</f>
        <v>05/27/2019</v>
      </c>
      <c r="B182" s="136">
        <f>'2019 Mos P'!D185</f>
        <v>0.70833333333333337</v>
      </c>
      <c r="C182" s="135" t="str">
        <f t="shared" si="2"/>
        <v>05/27/2019</v>
      </c>
      <c r="D182" s="136">
        <f>'2019 Mos P'!E185</f>
        <v>0.77083333333333337</v>
      </c>
      <c r="E182" s="119" t="str">
        <f>CONCATENATE('2019 Mos P'!G185," Practice")</f>
        <v>Mariners Practice</v>
      </c>
      <c r="F182" s="119"/>
      <c r="G182" s="119" t="str">
        <f>'2019 Mos P'!H185</f>
        <v>Bakerview East</v>
      </c>
      <c r="H182" s="119"/>
      <c r="I182" s="119"/>
      <c r="J182" s="119"/>
      <c r="K182" s="119"/>
      <c r="L182" s="119"/>
      <c r="M182" s="119" t="str">
        <f>VLOOKUP('2019 Mos P'!G185,'2019 Mos Teams'!$G$3:$I$17,3,FALSE)</f>
        <v>11UMariners2019</v>
      </c>
      <c r="N182" s="119"/>
      <c r="O182" s="119"/>
      <c r="P182" s="119"/>
      <c r="Q182" s="119"/>
      <c r="R182" s="119"/>
      <c r="S182" s="119"/>
      <c r="T182" s="119"/>
      <c r="U182" s="119"/>
      <c r="V182" s="119"/>
      <c r="W182" s="119"/>
      <c r="X182" s="119"/>
      <c r="Y182" s="119"/>
      <c r="Z182" s="119"/>
      <c r="AA182" s="119"/>
      <c r="AB182" s="119"/>
    </row>
    <row r="183" spans="1:28" x14ac:dyDescent="0.25">
      <c r="A183" s="135" t="str">
        <f>TEXT('2019 Mos P'!B186,"mm/dd/yyyy")</f>
        <v>05/27/2019</v>
      </c>
      <c r="B183" s="136">
        <f>'2019 Mos P'!D186</f>
        <v>0.70833333333333337</v>
      </c>
      <c r="C183" s="135" t="str">
        <f t="shared" si="2"/>
        <v>05/27/2019</v>
      </c>
      <c r="D183" s="136">
        <f>'2019 Mos P'!E186</f>
        <v>0.77083333333333337</v>
      </c>
      <c r="E183" s="119" t="str">
        <f>CONCATENATE('2019 Mos P'!G186," Practice")</f>
        <v>Yankees Practice</v>
      </c>
      <c r="F183" s="119"/>
      <c r="G183" s="119" t="str">
        <f>'2019 Mos P'!H186</f>
        <v>Bakerview South</v>
      </c>
      <c r="H183" s="119"/>
      <c r="I183" s="119"/>
      <c r="J183" s="119"/>
      <c r="K183" s="119"/>
      <c r="L183" s="119"/>
      <c r="M183" s="119" t="str">
        <f>VLOOKUP('2019 Mos P'!G186,'2019 Mos Teams'!$G$3:$I$17,3,FALSE)</f>
        <v>11UYankees2019</v>
      </c>
      <c r="N183" s="119"/>
      <c r="O183" s="119"/>
      <c r="P183" s="119"/>
      <c r="Q183" s="119"/>
      <c r="R183" s="119"/>
      <c r="S183" s="119"/>
      <c r="T183" s="119"/>
      <c r="U183" s="119"/>
      <c r="V183" s="119"/>
      <c r="W183" s="119"/>
      <c r="X183" s="119"/>
      <c r="Y183" s="119"/>
      <c r="Z183" s="119"/>
      <c r="AA183" s="119"/>
      <c r="AB183" s="119"/>
    </row>
    <row r="184" spans="1:28" x14ac:dyDescent="0.25">
      <c r="A184" s="135" t="str">
        <f>TEXT('2019 Mos P'!B187,"mm/dd/yyyy")</f>
        <v>05/27/2019</v>
      </c>
      <c r="B184" s="136">
        <f>'2019 Mos P'!D187</f>
        <v>0.77083333333333337</v>
      </c>
      <c r="C184" s="135" t="str">
        <f t="shared" si="2"/>
        <v>05/27/2019</v>
      </c>
      <c r="D184" s="136">
        <f>'2019 Mos P'!E187</f>
        <v>0.83333333333333337</v>
      </c>
      <c r="E184" s="119" t="str">
        <f>CONCATENATE('2019 Mos P'!G187," Practice")</f>
        <v>Nationals Practice</v>
      </c>
      <c r="F184" s="119"/>
      <c r="G184" s="119" t="str">
        <f>'2019 Mos P'!H187</f>
        <v>SSAP #3 - East</v>
      </c>
      <c r="H184" s="119"/>
      <c r="I184" s="119"/>
      <c r="J184" s="119"/>
      <c r="K184" s="119"/>
      <c r="L184" s="119"/>
      <c r="M184" s="119" t="str">
        <f>VLOOKUP('2019 Mos P'!G187,'2019 Mos Teams'!$G$3:$I$17,3,FALSE)</f>
        <v>11UNationals2019</v>
      </c>
      <c r="N184" s="119"/>
      <c r="O184" s="119"/>
      <c r="P184" s="119"/>
      <c r="Q184" s="119"/>
      <c r="R184" s="119"/>
      <c r="S184" s="119"/>
      <c r="T184" s="119"/>
      <c r="U184" s="119"/>
      <c r="V184" s="119"/>
      <c r="W184" s="119"/>
      <c r="X184" s="119"/>
      <c r="Y184" s="119"/>
      <c r="Z184" s="119"/>
      <c r="AA184" s="119"/>
      <c r="AB184" s="119"/>
    </row>
    <row r="185" spans="1:28" x14ac:dyDescent="0.25">
      <c r="A185" s="135" t="str">
        <f>TEXT('2019 Mos P'!B188,"mm/dd/yyyy")</f>
        <v>05/27/2019</v>
      </c>
      <c r="B185" s="136">
        <f>'2019 Mos P'!D188</f>
        <v>0.77083333333333337</v>
      </c>
      <c r="C185" s="135" t="str">
        <f t="shared" si="2"/>
        <v>05/27/2019</v>
      </c>
      <c r="D185" s="136">
        <f>'2019 Mos P'!E188</f>
        <v>0.83333333333333337</v>
      </c>
      <c r="E185" s="119" t="str">
        <f>CONCATENATE('2019 Mos P'!G188," Practice")</f>
        <v>Brewers Practice</v>
      </c>
      <c r="F185" s="119"/>
      <c r="G185" s="119" t="str">
        <f>'2019 Mos P'!H188</f>
        <v>SSAP #3 - West</v>
      </c>
      <c r="H185" s="119"/>
      <c r="I185" s="119"/>
      <c r="J185" s="119"/>
      <c r="K185" s="119"/>
      <c r="L185" s="119"/>
      <c r="M185" s="119" t="str">
        <f>VLOOKUP('2019 Mos P'!G188,'2019 Mos Teams'!$G$3:$I$17,3,FALSE)</f>
        <v>11UBrewers2019</v>
      </c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</row>
    <row r="186" spans="1:28" x14ac:dyDescent="0.25">
      <c r="A186" s="135" t="str">
        <f>TEXT('2019 Mos P'!B189,"mm/dd/yyyy")</f>
        <v>05/27/2019</v>
      </c>
      <c r="B186" s="136">
        <f>'2019 Mos P'!D189</f>
        <v>0.77083333333333337</v>
      </c>
      <c r="C186" s="135" t="str">
        <f t="shared" si="2"/>
        <v>05/27/2019</v>
      </c>
      <c r="D186" s="136">
        <f>'2019 Mos P'!E189</f>
        <v>0.83333333333333337</v>
      </c>
      <c r="E186" s="119" t="str">
        <f>CONCATENATE('2019 Mos P'!G189," Practice")</f>
        <v>Athletics Practice</v>
      </c>
      <c r="F186" s="119"/>
      <c r="G186" s="119" t="str">
        <f>'2019 Mos P'!H189</f>
        <v>Centennial Diamond</v>
      </c>
      <c r="H186" s="119"/>
      <c r="I186" s="119"/>
      <c r="J186" s="119"/>
      <c r="K186" s="119"/>
      <c r="L186" s="119"/>
      <c r="M186" s="119" t="str">
        <f>VLOOKUP('2019 Mos P'!G189,'2019 Mos Teams'!$G$3:$I$17,3,FALSE)</f>
        <v>11UAthletics2019</v>
      </c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19"/>
      <c r="Z186" s="119"/>
      <c r="AA186" s="119"/>
      <c r="AB186" s="119"/>
    </row>
    <row r="187" spans="1:28" x14ac:dyDescent="0.25">
      <c r="A187" s="135" t="str">
        <f>TEXT('2019 Mos P'!B190,"mm/dd/yyyy")</f>
        <v>05/27/2019</v>
      </c>
      <c r="B187" s="136">
        <f>'2019 Mos P'!D190</f>
        <v>0.77083333333333337</v>
      </c>
      <c r="C187" s="135" t="str">
        <f t="shared" si="2"/>
        <v>05/27/2019</v>
      </c>
      <c r="D187" s="136">
        <f>'2019 Mos P'!E190</f>
        <v>0.83333333333333337</v>
      </c>
      <c r="E187" s="119" t="str">
        <f>CONCATENATE('2019 Mos P'!G190," Practice")</f>
        <v>Pirates Practice</v>
      </c>
      <c r="F187" s="119"/>
      <c r="G187" s="119" t="str">
        <f>'2019 Mos P'!H190</f>
        <v>Bakerview East</v>
      </c>
      <c r="H187" s="119"/>
      <c r="I187" s="119"/>
      <c r="J187" s="119"/>
      <c r="K187" s="119"/>
      <c r="L187" s="119"/>
      <c r="M187" s="119" t="str">
        <f>VLOOKUP('2019 Mos P'!G190,'2019 Mos Teams'!$G$3:$I$17,3,FALSE)</f>
        <v>11UPirates2019</v>
      </c>
      <c r="N187" s="119"/>
      <c r="O187" s="119"/>
      <c r="P187" s="119"/>
      <c r="Q187" s="119"/>
      <c r="R187" s="119"/>
      <c r="S187" s="119"/>
      <c r="T187" s="119"/>
      <c r="U187" s="119"/>
      <c r="V187" s="119"/>
      <c r="W187" s="119"/>
      <c r="X187" s="119"/>
      <c r="Y187" s="119"/>
      <c r="Z187" s="119"/>
      <c r="AA187" s="119"/>
      <c r="AB187" s="119"/>
    </row>
    <row r="188" spans="1:28" x14ac:dyDescent="0.25">
      <c r="A188" s="135" t="str">
        <f>TEXT('2019 Mos P'!B191,"mm/dd/yyyy")</f>
        <v>05/28/2019</v>
      </c>
      <c r="B188" s="136">
        <f>'2019 Mos P'!D191</f>
        <v>0.70833333333333337</v>
      </c>
      <c r="C188" s="135" t="str">
        <f t="shared" ref="C188:C205" si="3">A188</f>
        <v>05/28/2019</v>
      </c>
      <c r="D188" s="136">
        <f>'2019 Mos P'!E191</f>
        <v>0.77083333333333337</v>
      </c>
      <c r="E188" s="119" t="str">
        <f>CONCATENATE('2019 Mos P'!G191," Practice")</f>
        <v>Angels Practice</v>
      </c>
      <c r="F188" s="119"/>
      <c r="G188" s="119" t="str">
        <f>'2019 Mos P'!H191</f>
        <v>Centennial Diamond</v>
      </c>
      <c r="H188" s="119"/>
      <c r="I188" s="119"/>
      <c r="J188" s="119"/>
      <c r="K188" s="119"/>
      <c r="L188" s="119"/>
      <c r="M188" s="119" t="str">
        <f>VLOOKUP('2019 Mos P'!G191,'2019 Mos Teams'!$G$3:$I$17,3,FALSE)</f>
        <v>11UAngels2019</v>
      </c>
      <c r="N188" s="119"/>
      <c r="O188" s="119"/>
      <c r="P188" s="119"/>
      <c r="Q188" s="119"/>
      <c r="R188" s="119"/>
      <c r="S188" s="119"/>
      <c r="T188" s="119"/>
      <c r="U188" s="119"/>
      <c r="V188" s="119"/>
      <c r="W188" s="119"/>
      <c r="X188" s="119"/>
      <c r="Y188" s="119"/>
      <c r="Z188" s="119"/>
      <c r="AA188" s="119"/>
      <c r="AB188" s="119"/>
    </row>
    <row r="189" spans="1:28" x14ac:dyDescent="0.25">
      <c r="A189" s="135" t="str">
        <f>TEXT('2019 Mos P'!B192,"mm/dd/yyyy")</f>
        <v>05/28/2019</v>
      </c>
      <c r="B189" s="136">
        <f>'2019 Mos P'!D192</f>
        <v>0.77083333333333337</v>
      </c>
      <c r="C189" s="135" t="str">
        <f t="shared" si="3"/>
        <v>05/28/2019</v>
      </c>
      <c r="D189" s="136">
        <f>'2019 Mos P'!E192</f>
        <v>0.83333333333333337</v>
      </c>
      <c r="E189" s="119" t="str">
        <f>CONCATENATE('2019 Mos P'!G192," Practice")</f>
        <v>RedSox Practice</v>
      </c>
      <c r="F189" s="119"/>
      <c r="G189" s="119" t="str">
        <f>'2019 Mos P'!H192</f>
        <v>SSAP #3 - East</v>
      </c>
      <c r="H189" s="119"/>
      <c r="I189" s="119"/>
      <c r="J189" s="119"/>
      <c r="K189" s="119"/>
      <c r="L189" s="119"/>
      <c r="M189" s="119" t="str">
        <f>VLOOKUP('2019 Mos P'!G192,'2019 Mos Teams'!$G$3:$I$17,3,FALSE)</f>
        <v>11URedSox2019</v>
      </c>
      <c r="N189" s="119"/>
      <c r="O189" s="119"/>
      <c r="P189" s="119"/>
      <c r="Q189" s="119"/>
      <c r="R189" s="119"/>
      <c r="S189" s="119"/>
      <c r="T189" s="119"/>
      <c r="U189" s="119"/>
      <c r="V189" s="119"/>
      <c r="W189" s="119"/>
      <c r="X189" s="119"/>
      <c r="Y189" s="119"/>
      <c r="Z189" s="119"/>
      <c r="AA189" s="119"/>
      <c r="AB189" s="119"/>
    </row>
    <row r="190" spans="1:28" x14ac:dyDescent="0.25">
      <c r="A190" s="135" t="str">
        <f>TEXT('2019 Mos P'!B193,"mm/dd/yyyy")</f>
        <v>05/28/2019</v>
      </c>
      <c r="B190" s="136">
        <f>'2019 Mos P'!D193</f>
        <v>0.77083333333333337</v>
      </c>
      <c r="C190" s="135" t="str">
        <f t="shared" si="3"/>
        <v>05/28/2019</v>
      </c>
      <c r="D190" s="136">
        <f>'2019 Mos P'!E193</f>
        <v>0.83333333333333337</v>
      </c>
      <c r="E190" s="119" t="str">
        <f>CONCATENATE('2019 Mos P'!G193," Practice")</f>
        <v>Royals Practice</v>
      </c>
      <c r="F190" s="119"/>
      <c r="G190" s="119" t="str">
        <f>'2019 Mos P'!H193</f>
        <v>SSAP #3 - West</v>
      </c>
      <c r="H190" s="119"/>
      <c r="I190" s="119"/>
      <c r="J190" s="119"/>
      <c r="K190" s="119"/>
      <c r="L190" s="119"/>
      <c r="M190" s="119" t="str">
        <f>VLOOKUP('2019 Mos P'!G193,'2019 Mos Teams'!$G$3:$I$17,3,FALSE)</f>
        <v>11URoyals2019</v>
      </c>
      <c r="N190" s="119"/>
      <c r="O190" s="119"/>
      <c r="P190" s="119"/>
      <c r="Q190" s="119"/>
      <c r="R190" s="119"/>
      <c r="S190" s="119"/>
      <c r="T190" s="119"/>
      <c r="U190" s="119"/>
      <c r="V190" s="119"/>
      <c r="W190" s="119"/>
      <c r="X190" s="119"/>
      <c r="Y190" s="119"/>
      <c r="Z190" s="119"/>
      <c r="AA190" s="119"/>
      <c r="AB190" s="119"/>
    </row>
    <row r="191" spans="1:28" x14ac:dyDescent="0.25">
      <c r="A191" s="135" t="str">
        <f>TEXT('2019 Mos P'!B194,"mm/dd/yyyy")</f>
        <v>05/28/2019</v>
      </c>
      <c r="B191" s="136">
        <f>'2019 Mos P'!D194</f>
        <v>0.77083333333333337</v>
      </c>
      <c r="C191" s="135" t="str">
        <f t="shared" si="3"/>
        <v>05/28/2019</v>
      </c>
      <c r="D191" s="136">
        <f>'2019 Mos P'!E194</f>
        <v>0.83333333333333337</v>
      </c>
      <c r="E191" s="119" t="str">
        <f>CONCATENATE('2019 Mos P'!G194," Practice")</f>
        <v>Giants Practice</v>
      </c>
      <c r="F191" s="119"/>
      <c r="G191" s="119" t="str">
        <f>'2019 Mos P'!H194</f>
        <v>Centennial Diamond</v>
      </c>
      <c r="H191" s="119"/>
      <c r="I191" s="119"/>
      <c r="J191" s="119"/>
      <c r="K191" s="119"/>
      <c r="L191" s="119"/>
      <c r="M191" s="119" t="str">
        <f>VLOOKUP('2019 Mos P'!G194,'2019 Mos Teams'!$G$3:$I$17,3,FALSE)</f>
        <v>11UGiants2019</v>
      </c>
      <c r="N191" s="119"/>
      <c r="O191" s="119"/>
      <c r="P191" s="119"/>
      <c r="Q191" s="119"/>
      <c r="R191" s="119"/>
      <c r="S191" s="119"/>
      <c r="T191" s="119"/>
      <c r="U191" s="119"/>
      <c r="V191" s="119"/>
      <c r="W191" s="119"/>
      <c r="X191" s="119"/>
      <c r="Y191" s="119"/>
      <c r="Z191" s="119"/>
      <c r="AA191" s="119"/>
      <c r="AB191" s="119"/>
    </row>
    <row r="192" spans="1:28" x14ac:dyDescent="0.25">
      <c r="A192" s="135" t="str">
        <f>TEXT('2019 Mos P'!B195,"mm/dd/yyyy")</f>
        <v>05/28/2019</v>
      </c>
      <c r="B192" s="136">
        <f>'2019 Mos P'!D195</f>
        <v>0.70833333333333337</v>
      </c>
      <c r="C192" s="135" t="str">
        <f t="shared" si="3"/>
        <v>05/28/2019</v>
      </c>
      <c r="D192" s="136">
        <f>'2019 Mos P'!E195</f>
        <v>0.77083333333333337</v>
      </c>
      <c r="E192" s="119" t="str">
        <f>CONCATENATE('2019 Mos P'!G195," Practice")</f>
        <v>Astros Practice</v>
      </c>
      <c r="F192" s="119"/>
      <c r="G192" s="119" t="str">
        <f>'2019 Mos P'!H195</f>
        <v>Bakerview East</v>
      </c>
      <c r="H192" s="119"/>
      <c r="I192" s="119"/>
      <c r="J192" s="119"/>
      <c r="K192" s="119"/>
      <c r="L192" s="119"/>
      <c r="M192" s="119" t="str">
        <f>VLOOKUP('2019 Mos P'!G195,'2019 Mos Teams'!$G$3:$I$17,3,FALSE)</f>
        <v>11UAstros2019</v>
      </c>
      <c r="N192" s="119"/>
      <c r="O192" s="119"/>
      <c r="P192" s="119"/>
      <c r="Q192" s="119"/>
      <c r="R192" s="119"/>
      <c r="S192" s="119"/>
      <c r="T192" s="119"/>
      <c r="U192" s="119"/>
      <c r="V192" s="119"/>
      <c r="W192" s="119"/>
      <c r="X192" s="119"/>
      <c r="Y192" s="119"/>
      <c r="Z192" s="119"/>
      <c r="AA192" s="119"/>
      <c r="AB192" s="119"/>
    </row>
    <row r="193" spans="1:28" x14ac:dyDescent="0.25">
      <c r="A193" s="135" t="str">
        <f>TEXT('2019 Mos P'!B196,"mm/dd/yyyy")</f>
        <v>05/29/2019</v>
      </c>
      <c r="B193" s="136">
        <f>'2019 Mos P'!D196</f>
        <v>0.70833333333333337</v>
      </c>
      <c r="C193" s="135" t="str">
        <f t="shared" si="3"/>
        <v>05/29/2019</v>
      </c>
      <c r="D193" s="136">
        <f>'2019 Mos P'!E196</f>
        <v>0.77083333333333337</v>
      </c>
      <c r="E193" s="119" t="str">
        <f>CONCATENATE('2019 Mos P'!G196," Practice")</f>
        <v>BlueJays Practice</v>
      </c>
      <c r="F193" s="119"/>
      <c r="G193" s="119" t="str">
        <f>'2019 Mos P'!H196</f>
        <v>Centennial Diamond</v>
      </c>
      <c r="H193" s="119"/>
      <c r="I193" s="119"/>
      <c r="J193" s="119"/>
      <c r="K193" s="119"/>
      <c r="L193" s="119"/>
      <c r="M193" s="119" t="str">
        <f>VLOOKUP('2019 Mos P'!G196,'2019 Mos Teams'!$G$3:$I$17,3,FALSE)</f>
        <v>11UBlueJays2019</v>
      </c>
      <c r="N193" s="119"/>
      <c r="O193" s="119"/>
      <c r="P193" s="119"/>
      <c r="Q193" s="119"/>
      <c r="R193" s="119"/>
      <c r="S193" s="119"/>
      <c r="T193" s="119"/>
      <c r="U193" s="119"/>
      <c r="V193" s="119"/>
      <c r="W193" s="119"/>
      <c r="X193" s="119"/>
      <c r="Y193" s="119"/>
      <c r="Z193" s="119"/>
      <c r="AA193" s="119"/>
      <c r="AB193" s="119"/>
    </row>
    <row r="194" spans="1:28" x14ac:dyDescent="0.25">
      <c r="A194" s="135" t="str">
        <f>TEXT('2019 Mos P'!B197,"mm/dd/yyyy")</f>
        <v>05/30/2019</v>
      </c>
      <c r="B194" s="136">
        <f>'2019 Mos P'!D197</f>
        <v>0.70833333333333337</v>
      </c>
      <c r="C194" s="135" t="str">
        <f t="shared" si="3"/>
        <v>05/30/2019</v>
      </c>
      <c r="D194" s="136">
        <f>'2019 Mos P'!E197</f>
        <v>0.77083333333333337</v>
      </c>
      <c r="E194" s="119" t="str">
        <f>CONCATENATE('2019 Mos P'!G197," Practice")</f>
        <v>Giants Practice</v>
      </c>
      <c r="F194" s="119"/>
      <c r="G194" s="119" t="str">
        <f>'2019 Mos P'!H197</f>
        <v>Bakerview East</v>
      </c>
      <c r="H194" s="119"/>
      <c r="I194" s="119"/>
      <c r="J194" s="119"/>
      <c r="K194" s="119"/>
      <c r="L194" s="119"/>
      <c r="M194" s="119" t="str">
        <f>VLOOKUP('2019 Mos P'!G197,'2019 Mos Teams'!$G$3:$I$17,3,FALSE)</f>
        <v>11UGiants2019</v>
      </c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19"/>
      <c r="Z194" s="119"/>
      <c r="AA194" s="119"/>
      <c r="AB194" s="119"/>
    </row>
    <row r="195" spans="1:28" x14ac:dyDescent="0.25">
      <c r="A195" s="135" t="str">
        <f>TEXT('2019 Mos P'!B198,"mm/dd/yyyy")</f>
        <v>05/30/2019</v>
      </c>
      <c r="B195" s="136">
        <f>'2019 Mos P'!D198</f>
        <v>0.70833333333333337</v>
      </c>
      <c r="C195" s="135" t="str">
        <f t="shared" si="3"/>
        <v>05/30/2019</v>
      </c>
      <c r="D195" s="136">
        <f>'2019 Mos P'!E198</f>
        <v>0.77083333333333337</v>
      </c>
      <c r="E195" s="119" t="str">
        <f>CONCATENATE('2019 Mos P'!G198," Practice")</f>
        <v>Astros Practice</v>
      </c>
      <c r="F195" s="119"/>
      <c r="G195" s="119" t="str">
        <f>'2019 Mos P'!H198</f>
        <v>Bakerview West</v>
      </c>
      <c r="H195" s="119"/>
      <c r="I195" s="119"/>
      <c r="J195" s="119"/>
      <c r="K195" s="119"/>
      <c r="L195" s="119"/>
      <c r="M195" s="119" t="str">
        <f>VLOOKUP('2019 Mos P'!G198,'2019 Mos Teams'!$G$3:$I$17,3,FALSE)</f>
        <v>11UAstros2019</v>
      </c>
      <c r="N195" s="119"/>
      <c r="O195" s="119"/>
      <c r="P195" s="119"/>
      <c r="Q195" s="119"/>
      <c r="R195" s="119"/>
      <c r="S195" s="119"/>
      <c r="T195" s="119"/>
      <c r="U195" s="119"/>
      <c r="V195" s="119"/>
      <c r="W195" s="119"/>
      <c r="X195" s="119"/>
      <c r="Y195" s="119"/>
      <c r="Z195" s="119"/>
      <c r="AA195" s="119"/>
      <c r="AB195" s="119"/>
    </row>
    <row r="196" spans="1:28" x14ac:dyDescent="0.25">
      <c r="A196" s="135" t="str">
        <f>TEXT('2019 Mos P'!B199,"mm/dd/yyyy")</f>
        <v>05/30/2019</v>
      </c>
      <c r="B196" s="136">
        <f>'2019 Mos P'!D199</f>
        <v>0.70833333333333337</v>
      </c>
      <c r="C196" s="135" t="str">
        <f t="shared" si="3"/>
        <v>05/30/2019</v>
      </c>
      <c r="D196" s="136">
        <f>'2019 Mos P'!E199</f>
        <v>0.77083333333333337</v>
      </c>
      <c r="E196" s="119" t="str">
        <f>CONCATENATE('2019 Mos P'!G199," Practice")</f>
        <v>RedSox Practice</v>
      </c>
      <c r="F196" s="119"/>
      <c r="G196" s="119" t="str">
        <f>'2019 Mos P'!H199</f>
        <v>Bakerview South</v>
      </c>
      <c r="H196" s="119"/>
      <c r="I196" s="119"/>
      <c r="J196" s="119"/>
      <c r="K196" s="119"/>
      <c r="L196" s="119"/>
      <c r="M196" s="119" t="str">
        <f>VLOOKUP('2019 Mos P'!G199,'2019 Mos Teams'!$G$3:$I$17,3,FALSE)</f>
        <v>11URedSox2019</v>
      </c>
      <c r="N196" s="119"/>
      <c r="O196" s="119"/>
      <c r="P196" s="119"/>
      <c r="Q196" s="119"/>
      <c r="R196" s="119"/>
      <c r="S196" s="119"/>
      <c r="T196" s="119"/>
      <c r="U196" s="119"/>
      <c r="V196" s="119"/>
      <c r="W196" s="119"/>
      <c r="X196" s="119"/>
      <c r="Y196" s="119"/>
      <c r="Z196" s="119"/>
      <c r="AA196" s="119"/>
      <c r="AB196" s="119"/>
    </row>
    <row r="197" spans="1:28" x14ac:dyDescent="0.25">
      <c r="A197" s="135" t="str">
        <f>TEXT('2019 Mos P'!B200,"mm/dd/yyyy")</f>
        <v>05/30/2019</v>
      </c>
      <c r="B197" s="136">
        <f>'2019 Mos P'!D200</f>
        <v>0.77083333333333337</v>
      </c>
      <c r="C197" s="135" t="str">
        <f t="shared" si="3"/>
        <v>05/30/2019</v>
      </c>
      <c r="D197" s="136">
        <f>'2019 Mos P'!E200</f>
        <v>0.83333333333333337</v>
      </c>
      <c r="E197" s="119" t="str">
        <f>CONCATENATE('2019 Mos P'!G200," Practice")</f>
        <v>Angels Practice</v>
      </c>
      <c r="F197" s="119"/>
      <c r="G197" s="119" t="str">
        <f>'2019 Mos P'!H200</f>
        <v>Bakerview East</v>
      </c>
      <c r="H197" s="119"/>
      <c r="I197" s="119"/>
      <c r="J197" s="119"/>
      <c r="K197" s="119"/>
      <c r="L197" s="119"/>
      <c r="M197" s="119" t="str">
        <f>VLOOKUP('2019 Mos P'!G200,'2019 Mos Teams'!$G$3:$I$17,3,FALSE)</f>
        <v>11UAngels2019</v>
      </c>
      <c r="N197" s="119"/>
      <c r="O197" s="119"/>
      <c r="P197" s="119"/>
      <c r="Q197" s="119"/>
      <c r="R197" s="119"/>
      <c r="S197" s="119"/>
      <c r="T197" s="119"/>
      <c r="U197" s="119"/>
      <c r="V197" s="119"/>
      <c r="W197" s="119"/>
      <c r="X197" s="119"/>
      <c r="Y197" s="119"/>
      <c r="Z197" s="119"/>
      <c r="AA197" s="119"/>
      <c r="AB197" s="119"/>
    </row>
    <row r="198" spans="1:28" x14ac:dyDescent="0.25">
      <c r="A198" s="135" t="str">
        <f>TEXT('2019 Mos P'!B201,"mm/dd/yyyy")</f>
        <v>05/30/2019</v>
      </c>
      <c r="B198" s="136">
        <f>'2019 Mos P'!D201</f>
        <v>0.77083333333333337</v>
      </c>
      <c r="C198" s="135" t="str">
        <f t="shared" si="3"/>
        <v>05/30/2019</v>
      </c>
      <c r="D198" s="136">
        <f>'2019 Mos P'!E201</f>
        <v>0.83333333333333337</v>
      </c>
      <c r="E198" s="119" t="str">
        <f>CONCATENATE('2019 Mos P'!G201," Practice")</f>
        <v>Royals Practice</v>
      </c>
      <c r="F198" s="119"/>
      <c r="G198" s="119" t="str">
        <f>'2019 Mos P'!H201</f>
        <v>Bakerview West</v>
      </c>
      <c r="H198" s="119"/>
      <c r="I198" s="119"/>
      <c r="J198" s="119"/>
      <c r="K198" s="119"/>
      <c r="L198" s="119"/>
      <c r="M198" s="119" t="str">
        <f>VLOOKUP('2019 Mos P'!G201,'2019 Mos Teams'!$G$3:$I$17,3,FALSE)</f>
        <v>11URoyals2019</v>
      </c>
      <c r="N198" s="119"/>
      <c r="O198" s="119"/>
      <c r="P198" s="119"/>
      <c r="Q198" s="119"/>
      <c r="R198" s="119"/>
      <c r="S198" s="119"/>
      <c r="T198" s="119"/>
      <c r="U198" s="119"/>
      <c r="V198" s="119"/>
      <c r="W198" s="119"/>
      <c r="X198" s="119"/>
      <c r="Y198" s="119"/>
      <c r="Z198" s="119"/>
      <c r="AA198" s="119"/>
      <c r="AB198" s="119"/>
    </row>
    <row r="199" spans="1:28" x14ac:dyDescent="0.25">
      <c r="A199" s="135" t="str">
        <f>TEXT('2019 Mos P'!B202,"mm/dd/yyyy")</f>
        <v>06/01/2019</v>
      </c>
      <c r="B199" s="136">
        <f>'2019 Mos P'!D202</f>
        <v>0.52083333333333337</v>
      </c>
      <c r="C199" s="135" t="str">
        <f t="shared" si="3"/>
        <v>06/01/2019</v>
      </c>
      <c r="D199" s="136">
        <f>'2019 Mos P'!E202</f>
        <v>0.58333333333333337</v>
      </c>
      <c r="E199" s="119" t="str">
        <f>CONCATENATE('2019 Mos P'!G202," Practice")</f>
        <v>Pirates Practice</v>
      </c>
      <c r="F199" s="119"/>
      <c r="G199" s="119" t="str">
        <f>'2019 Mos P'!H202</f>
        <v>Bakerview East</v>
      </c>
      <c r="H199" s="119"/>
      <c r="I199" s="119"/>
      <c r="J199" s="119"/>
      <c r="K199" s="119"/>
      <c r="L199" s="119"/>
      <c r="M199" s="119" t="str">
        <f>VLOOKUP('2019 Mos P'!G202,'2019 Mos Teams'!$G$3:$I$17,3,FALSE)</f>
        <v>11UPirates2019</v>
      </c>
      <c r="N199" s="119"/>
      <c r="O199" s="119"/>
      <c r="P199" s="119"/>
      <c r="Q199" s="119"/>
      <c r="R199" s="119"/>
      <c r="S199" s="119"/>
      <c r="T199" s="119"/>
      <c r="U199" s="119"/>
      <c r="V199" s="119"/>
      <c r="W199" s="119"/>
      <c r="X199" s="119"/>
      <c r="Y199" s="119"/>
      <c r="Z199" s="119"/>
      <c r="AA199" s="119"/>
      <c r="AB199" s="119"/>
    </row>
    <row r="200" spans="1:28" x14ac:dyDescent="0.25">
      <c r="A200" s="135" t="str">
        <f>TEXT('2019 Mos P'!B203,"mm/dd/yyyy")</f>
        <v>06/03/2019</v>
      </c>
      <c r="B200" s="136">
        <f>'2019 Mos P'!D203</f>
        <v>0.70833333333333337</v>
      </c>
      <c r="C200" s="135" t="str">
        <f t="shared" si="3"/>
        <v>06/03/2019</v>
      </c>
      <c r="D200" s="136">
        <f>'2019 Mos P'!E203</f>
        <v>0.77083333333333337</v>
      </c>
      <c r="E200" s="119" t="str">
        <f>CONCATENATE('2019 Mos P'!G203," Practice")</f>
        <v>Brewers Practice</v>
      </c>
      <c r="F200" s="119"/>
      <c r="G200" s="119" t="str">
        <f>'2019 Mos P'!H203</f>
        <v>SSAP #3 - East</v>
      </c>
      <c r="H200" s="119"/>
      <c r="I200" s="119"/>
      <c r="J200" s="119"/>
      <c r="K200" s="119"/>
      <c r="L200" s="119"/>
      <c r="M200" s="119" t="str">
        <f>VLOOKUP('2019 Mos P'!G203,'2019 Mos Teams'!$G$3:$I$17,3,FALSE)</f>
        <v>11UBrewers2019</v>
      </c>
      <c r="N200" s="119"/>
      <c r="O200" s="119"/>
      <c r="P200" s="119"/>
      <c r="Q200" s="119"/>
      <c r="R200" s="119"/>
      <c r="S200" s="119"/>
      <c r="T200" s="119"/>
      <c r="U200" s="119"/>
      <c r="V200" s="119"/>
      <c r="W200" s="119"/>
      <c r="X200" s="119"/>
      <c r="Y200" s="119"/>
      <c r="Z200" s="119"/>
      <c r="AA200" s="119"/>
      <c r="AB200" s="119"/>
    </row>
    <row r="201" spans="1:28" x14ac:dyDescent="0.25">
      <c r="A201" s="135" t="str">
        <f>TEXT('2019 Mos P'!B204,"mm/dd/yyyy")</f>
        <v>06/03/2019</v>
      </c>
      <c r="B201" s="136">
        <f>'2019 Mos P'!D204</f>
        <v>0.70833333333333337</v>
      </c>
      <c r="C201" s="135" t="str">
        <f t="shared" si="3"/>
        <v>06/03/2019</v>
      </c>
      <c r="D201" s="136">
        <f>'2019 Mos P'!E204</f>
        <v>0.77083333333333337</v>
      </c>
      <c r="E201" s="119" t="str">
        <f>CONCATENATE('2019 Mos P'!G204," Practice")</f>
        <v>BlueJays Practice</v>
      </c>
      <c r="F201" s="119"/>
      <c r="G201" s="119" t="str">
        <f>'2019 Mos P'!H204</f>
        <v>SSAP #3 - West</v>
      </c>
      <c r="H201" s="119"/>
      <c r="I201" s="119"/>
      <c r="J201" s="119"/>
      <c r="K201" s="119"/>
      <c r="L201" s="119"/>
      <c r="M201" s="119" t="str">
        <f>VLOOKUP('2019 Mos P'!G204,'2019 Mos Teams'!$G$3:$I$17,3,FALSE)</f>
        <v>11UBlueJays2019</v>
      </c>
      <c r="N201" s="119"/>
      <c r="O201" s="119"/>
      <c r="P201" s="119"/>
      <c r="Q201" s="119"/>
      <c r="R201" s="119"/>
      <c r="S201" s="119"/>
      <c r="T201" s="119"/>
      <c r="U201" s="119"/>
      <c r="V201" s="119"/>
      <c r="W201" s="119"/>
      <c r="X201" s="119"/>
      <c r="Y201" s="119"/>
      <c r="Z201" s="119"/>
      <c r="AA201" s="119"/>
      <c r="AB201" s="119"/>
    </row>
    <row r="202" spans="1:28" x14ac:dyDescent="0.25">
      <c r="A202" s="135" t="str">
        <f>TEXT('2019 Mos P'!B205,"mm/dd/yyyy")</f>
        <v>06/03/2019</v>
      </c>
      <c r="B202" s="136">
        <f>'2019 Mos P'!D205</f>
        <v>0.70833333333333337</v>
      </c>
      <c r="C202" s="135" t="str">
        <f t="shared" si="3"/>
        <v>06/03/2019</v>
      </c>
      <c r="D202" s="136">
        <f>'2019 Mos P'!E205</f>
        <v>0.77083333333333337</v>
      </c>
      <c r="E202" s="119" t="str">
        <f>CONCATENATE('2019 Mos P'!G205," Practice")</f>
        <v>Nationals Practice</v>
      </c>
      <c r="F202" s="119"/>
      <c r="G202" s="119" t="str">
        <f>'2019 Mos P'!H205</f>
        <v>Centennial Diamond</v>
      </c>
      <c r="H202" s="119"/>
      <c r="I202" s="119"/>
      <c r="J202" s="119"/>
      <c r="K202" s="119"/>
      <c r="L202" s="119"/>
      <c r="M202" s="119" t="str">
        <f>VLOOKUP('2019 Mos P'!G205,'2019 Mos Teams'!$G$3:$I$17,3,FALSE)</f>
        <v>11UNationals2019</v>
      </c>
      <c r="N202" s="119"/>
      <c r="O202" s="119"/>
      <c r="P202" s="119"/>
      <c r="Q202" s="119"/>
      <c r="R202" s="119"/>
      <c r="S202" s="119"/>
      <c r="T202" s="119"/>
      <c r="U202" s="119"/>
      <c r="V202" s="119"/>
      <c r="W202" s="119"/>
      <c r="X202" s="119"/>
      <c r="Y202" s="119"/>
      <c r="Z202" s="119"/>
      <c r="AA202" s="119"/>
      <c r="AB202" s="119"/>
    </row>
    <row r="203" spans="1:28" x14ac:dyDescent="0.25">
      <c r="A203" s="135" t="str">
        <f>TEXT('2019 Mos P'!B206,"mm/dd/yyyy")</f>
        <v>06/03/2019</v>
      </c>
      <c r="B203" s="136">
        <f>'2019 Mos P'!D206</f>
        <v>0.70833333333333337</v>
      </c>
      <c r="C203" s="135" t="str">
        <f t="shared" si="3"/>
        <v>06/03/2019</v>
      </c>
      <c r="D203" s="136">
        <f>'2019 Mos P'!E206</f>
        <v>0.77083333333333337</v>
      </c>
      <c r="E203" s="119" t="str">
        <f>CONCATENATE('2019 Mos P'!G206," Practice")</f>
        <v>Rays Practice</v>
      </c>
      <c r="F203" s="119"/>
      <c r="G203" s="119" t="str">
        <f>'2019 Mos P'!H206</f>
        <v>Bakerview East</v>
      </c>
      <c r="H203" s="119"/>
      <c r="I203" s="119"/>
      <c r="J203" s="119"/>
      <c r="K203" s="119"/>
      <c r="L203" s="119"/>
      <c r="M203" s="119" t="str">
        <f>VLOOKUP('2019 Mos P'!G206,'2019 Mos Teams'!$G$3:$I$17,3,FALSE)</f>
        <v>11URays2019</v>
      </c>
      <c r="N203" s="119"/>
      <c r="O203" s="119"/>
      <c r="P203" s="119"/>
      <c r="Q203" s="119"/>
      <c r="R203" s="119"/>
      <c r="S203" s="119"/>
      <c r="T203" s="119"/>
      <c r="U203" s="119"/>
      <c r="V203" s="119"/>
      <c r="W203" s="119"/>
      <c r="X203" s="119"/>
      <c r="Y203" s="119"/>
      <c r="Z203" s="119"/>
      <c r="AA203" s="119"/>
      <c r="AB203" s="119"/>
    </row>
    <row r="204" spans="1:28" x14ac:dyDescent="0.25">
      <c r="A204" s="135" t="str">
        <f>TEXT('2019 Mos P'!B207,"mm/dd/yyyy")</f>
        <v>06/03/2019</v>
      </c>
      <c r="B204" s="136">
        <f>'2019 Mos P'!D207</f>
        <v>0.70833333333333337</v>
      </c>
      <c r="C204" s="135" t="str">
        <f t="shared" si="3"/>
        <v>06/03/2019</v>
      </c>
      <c r="D204" s="136">
        <f>'2019 Mos P'!E207</f>
        <v>0.77083333333333337</v>
      </c>
      <c r="E204" s="119" t="str">
        <f>CONCATENATE('2019 Mos P'!G207," Practice")</f>
        <v>Mets Practice</v>
      </c>
      <c r="F204" s="119"/>
      <c r="G204" s="119" t="str">
        <f>'2019 Mos P'!H207</f>
        <v>Bakerview South</v>
      </c>
      <c r="H204" s="119"/>
      <c r="I204" s="119"/>
      <c r="J204" s="119"/>
      <c r="K204" s="119"/>
      <c r="L204" s="119"/>
      <c r="M204" s="119" t="str">
        <f>VLOOKUP('2019 Mos P'!G207,'2019 Mos Teams'!$G$3:$I$17,3,FALSE)</f>
        <v>11UMets2019</v>
      </c>
      <c r="N204" s="119"/>
      <c r="O204" s="119"/>
      <c r="P204" s="119"/>
      <c r="Q204" s="119"/>
      <c r="R204" s="119"/>
      <c r="S204" s="119"/>
      <c r="T204" s="119"/>
      <c r="U204" s="119"/>
      <c r="V204" s="119"/>
      <c r="W204" s="119"/>
      <c r="X204" s="119"/>
      <c r="Y204" s="119"/>
      <c r="Z204" s="119"/>
      <c r="AA204" s="119"/>
      <c r="AB204" s="119"/>
    </row>
    <row r="205" spans="1:28" x14ac:dyDescent="0.25">
      <c r="A205" s="135" t="str">
        <f>TEXT('2019 Mos P'!B208,"mm/dd/yyyy")</f>
        <v>06/03/2019</v>
      </c>
      <c r="B205" s="136">
        <f>'2019 Mos P'!D208</f>
        <v>0.77083333333333337</v>
      </c>
      <c r="C205" s="135" t="str">
        <f t="shared" si="3"/>
        <v>06/03/2019</v>
      </c>
      <c r="D205" s="136">
        <f>'2019 Mos P'!E208</f>
        <v>0.83333333333333337</v>
      </c>
      <c r="E205" s="119" t="str">
        <f>CONCATENATE('2019 Mos P'!G208," Practice")</f>
        <v>Athletics Practice</v>
      </c>
      <c r="F205" s="119"/>
      <c r="G205" s="119" t="str">
        <f>'2019 Mos P'!H208</f>
        <v>SSAP #3 - East</v>
      </c>
      <c r="H205" s="119"/>
      <c r="I205" s="119"/>
      <c r="J205" s="119"/>
      <c r="K205" s="119"/>
      <c r="L205" s="119"/>
      <c r="M205" s="119" t="str">
        <f>VLOOKUP('2019 Mos P'!G208,'2019 Mos Teams'!$G$3:$I$17,3,FALSE)</f>
        <v>11UAthletics2019</v>
      </c>
      <c r="N205" s="119"/>
      <c r="O205" s="119"/>
      <c r="P205" s="119"/>
      <c r="Q205" s="119"/>
      <c r="R205" s="119"/>
      <c r="S205" s="119"/>
      <c r="T205" s="119"/>
      <c r="U205" s="119"/>
      <c r="V205" s="119"/>
      <c r="W205" s="119"/>
      <c r="X205" s="119"/>
      <c r="Y205" s="119"/>
      <c r="Z205" s="119"/>
      <c r="AA205" s="119"/>
      <c r="AB205" s="119"/>
    </row>
    <row r="206" spans="1:28" x14ac:dyDescent="0.25">
      <c r="A206" s="135" t="str">
        <f>TEXT('2019 Mos P'!B209,"mm/dd/yyyy")</f>
        <v>06/03/2019</v>
      </c>
      <c r="B206" s="136">
        <f>'2019 Mos P'!D209</f>
        <v>0.77083333333333337</v>
      </c>
      <c r="C206" s="135" t="str">
        <f t="shared" ref="C206:C219" si="4">A206</f>
        <v>06/03/2019</v>
      </c>
      <c r="D206" s="136">
        <f>'2019 Mos P'!E209</f>
        <v>0.83333333333333337</v>
      </c>
      <c r="E206" s="119" t="str">
        <f>CONCATENATE('2019 Mos P'!G209," Practice")</f>
        <v>Mariners Practice</v>
      </c>
      <c r="F206" s="119"/>
      <c r="G206" s="119" t="str">
        <f>'2019 Mos P'!H209</f>
        <v>SSAP #3 - West</v>
      </c>
      <c r="H206" s="119"/>
      <c r="I206" s="119"/>
      <c r="J206" s="119"/>
      <c r="K206" s="119"/>
      <c r="L206" s="119"/>
      <c r="M206" s="119" t="str">
        <f>VLOOKUP('2019 Mos P'!G209,'2019 Mos Teams'!$G$3:$I$17,3,FALSE)</f>
        <v>11UMariners2019</v>
      </c>
      <c r="N206" s="119"/>
      <c r="O206" s="119"/>
      <c r="P206" s="119"/>
      <c r="Q206" s="119"/>
      <c r="R206" s="119"/>
      <c r="S206" s="119"/>
      <c r="T206" s="119"/>
      <c r="U206" s="119"/>
      <c r="V206" s="119"/>
      <c r="W206" s="119"/>
      <c r="X206" s="119"/>
      <c r="Y206" s="119"/>
      <c r="Z206" s="119"/>
      <c r="AA206" s="119"/>
      <c r="AB206" s="119"/>
    </row>
    <row r="207" spans="1:28" x14ac:dyDescent="0.25">
      <c r="A207" s="135" t="str">
        <f>TEXT('2019 Mos P'!B210,"mm/dd/yyyy")</f>
        <v>06/03/2019</v>
      </c>
      <c r="B207" s="136">
        <f>'2019 Mos P'!D210</f>
        <v>0.77083333333333337</v>
      </c>
      <c r="C207" s="135" t="str">
        <f t="shared" si="4"/>
        <v>06/03/2019</v>
      </c>
      <c r="D207" s="136">
        <f>'2019 Mos P'!E210</f>
        <v>0.83333333333333337</v>
      </c>
      <c r="E207" s="119" t="str">
        <f>CONCATENATE('2019 Mos P'!G210," Practice")</f>
        <v>Pirates Practice</v>
      </c>
      <c r="F207" s="119"/>
      <c r="G207" s="119" t="str">
        <f>'2019 Mos P'!H210</f>
        <v>Centennial Diamond</v>
      </c>
      <c r="H207" s="119"/>
      <c r="I207" s="119"/>
      <c r="J207" s="119"/>
      <c r="K207" s="119"/>
      <c r="L207" s="119"/>
      <c r="M207" s="119" t="str">
        <f>VLOOKUP('2019 Mos P'!G210,'2019 Mos Teams'!$G$3:$I$17,3,FALSE)</f>
        <v>11UPirates2019</v>
      </c>
      <c r="N207" s="119"/>
      <c r="O207" s="119"/>
      <c r="P207" s="119"/>
      <c r="Q207" s="119"/>
      <c r="R207" s="119"/>
      <c r="S207" s="119"/>
      <c r="T207" s="119"/>
      <c r="U207" s="119"/>
      <c r="V207" s="119"/>
      <c r="W207" s="119"/>
      <c r="X207" s="119"/>
      <c r="Y207" s="119"/>
      <c r="Z207" s="119"/>
      <c r="AA207" s="119"/>
      <c r="AB207" s="119"/>
    </row>
    <row r="208" spans="1:28" x14ac:dyDescent="0.25">
      <c r="A208" s="135" t="str">
        <f>TEXT('2019 Mos P'!B211,"mm/dd/yyyy")</f>
        <v>06/03/2019</v>
      </c>
      <c r="B208" s="136">
        <f>'2019 Mos P'!D211</f>
        <v>0.77083333333333337</v>
      </c>
      <c r="C208" s="135" t="str">
        <f t="shared" si="4"/>
        <v>06/03/2019</v>
      </c>
      <c r="D208" s="136">
        <f>'2019 Mos P'!E211</f>
        <v>0.83333333333333337</v>
      </c>
      <c r="E208" s="119" t="str">
        <f>CONCATENATE('2019 Mos P'!G211," Practice")</f>
        <v>Yankees Practice</v>
      </c>
      <c r="F208" s="119"/>
      <c r="G208" s="119" t="str">
        <f>'2019 Mos P'!H211</f>
        <v>Bakerview East</v>
      </c>
      <c r="H208" s="119"/>
      <c r="I208" s="119"/>
      <c r="J208" s="119"/>
      <c r="K208" s="119"/>
      <c r="L208" s="119"/>
      <c r="M208" s="119" t="str">
        <f>VLOOKUP('2019 Mos P'!G211,'2019 Mos Teams'!$G$3:$I$17,3,FALSE)</f>
        <v>11UYankees2019</v>
      </c>
      <c r="N208" s="119"/>
      <c r="O208" s="119"/>
      <c r="P208" s="119"/>
      <c r="Q208" s="119"/>
      <c r="R208" s="119"/>
      <c r="S208" s="119"/>
      <c r="T208" s="119"/>
      <c r="U208" s="119"/>
      <c r="V208" s="119"/>
      <c r="W208" s="119"/>
      <c r="X208" s="119"/>
      <c r="Y208" s="119"/>
      <c r="Z208" s="119"/>
      <c r="AA208" s="119"/>
      <c r="AB208" s="119"/>
    </row>
    <row r="209" spans="1:28" x14ac:dyDescent="0.25">
      <c r="A209" s="135" t="str">
        <f>TEXT('2019 Mos P'!B212,"mm/dd/yyyy")</f>
        <v>06/04/2019</v>
      </c>
      <c r="B209" s="136">
        <f>'2019 Mos P'!D212</f>
        <v>0.70833333333333337</v>
      </c>
      <c r="C209" s="135" t="str">
        <f t="shared" si="4"/>
        <v>06/04/2019</v>
      </c>
      <c r="D209" s="136">
        <f>'2019 Mos P'!E212</f>
        <v>0.77083333333333337</v>
      </c>
      <c r="E209" s="119" t="str">
        <f>CONCATENATE('2019 Mos P'!G212," Practice")</f>
        <v>Royals Practice</v>
      </c>
      <c r="F209" s="119"/>
      <c r="G209" s="119" t="str">
        <f>'2019 Mos P'!H212</f>
        <v>Centennial Diamond</v>
      </c>
      <c r="H209" s="119"/>
      <c r="I209" s="119"/>
      <c r="J209" s="119"/>
      <c r="K209" s="119"/>
      <c r="L209" s="119"/>
      <c r="M209" s="119" t="str">
        <f>VLOOKUP('2019 Mos P'!G212,'2019 Mos Teams'!$G$3:$I$17,3,FALSE)</f>
        <v>11URoyals2019</v>
      </c>
      <c r="N209" s="119"/>
      <c r="O209" s="119"/>
      <c r="P209" s="119"/>
      <c r="Q209" s="119"/>
      <c r="R209" s="119"/>
      <c r="S209" s="119"/>
      <c r="T209" s="119"/>
      <c r="U209" s="119"/>
      <c r="V209" s="119"/>
      <c r="W209" s="119"/>
      <c r="X209" s="119"/>
      <c r="Y209" s="119"/>
      <c r="Z209" s="119"/>
      <c r="AA209" s="119"/>
      <c r="AB209" s="119"/>
    </row>
    <row r="210" spans="1:28" x14ac:dyDescent="0.25">
      <c r="A210" s="135" t="str">
        <f>TEXT('2019 Mos P'!B213,"mm/dd/yyyy")</f>
        <v>06/04/2019</v>
      </c>
      <c r="B210" s="136">
        <f>'2019 Mos P'!D213</f>
        <v>0.77083333333333337</v>
      </c>
      <c r="C210" s="135" t="str">
        <f t="shared" si="4"/>
        <v>06/04/2019</v>
      </c>
      <c r="D210" s="136">
        <f>'2019 Mos P'!E213</f>
        <v>0.83333333333333337</v>
      </c>
      <c r="E210" s="119" t="str">
        <f>CONCATENATE('2019 Mos P'!G213," Practice")</f>
        <v>RedSox Practice</v>
      </c>
      <c r="F210" s="119"/>
      <c r="G210" s="119" t="str">
        <f>'2019 Mos P'!H213</f>
        <v>SSAP #3 - East</v>
      </c>
      <c r="H210" s="119"/>
      <c r="I210" s="119"/>
      <c r="J210" s="119"/>
      <c r="K210" s="119"/>
      <c r="L210" s="119"/>
      <c r="M210" s="119" t="str">
        <f>VLOOKUP('2019 Mos P'!G213,'2019 Mos Teams'!$G$3:$I$17,3,FALSE)</f>
        <v>11URedSox2019</v>
      </c>
      <c r="N210" s="119"/>
      <c r="O210" s="119"/>
      <c r="P210" s="119"/>
      <c r="Q210" s="119"/>
      <c r="R210" s="119"/>
      <c r="S210" s="119"/>
      <c r="T210" s="119"/>
      <c r="U210" s="119"/>
      <c r="V210" s="119"/>
      <c r="W210" s="119"/>
      <c r="X210" s="119"/>
      <c r="Y210" s="119"/>
      <c r="Z210" s="119"/>
      <c r="AA210" s="119"/>
      <c r="AB210" s="119"/>
    </row>
    <row r="211" spans="1:28" x14ac:dyDescent="0.25">
      <c r="A211" s="135" t="str">
        <f>TEXT('2019 Mos P'!B214,"mm/dd/yyyy")</f>
        <v>06/04/2019</v>
      </c>
      <c r="B211" s="136">
        <f>'2019 Mos P'!D214</f>
        <v>0.77083333333333337</v>
      </c>
      <c r="C211" s="135" t="str">
        <f t="shared" si="4"/>
        <v>06/04/2019</v>
      </c>
      <c r="D211" s="136">
        <f>'2019 Mos P'!E214</f>
        <v>0.83333333333333337</v>
      </c>
      <c r="E211" s="119" t="str">
        <f>CONCATENATE('2019 Mos P'!G214," Practice")</f>
        <v>Giants Practice</v>
      </c>
      <c r="F211" s="119"/>
      <c r="G211" s="119" t="str">
        <f>'2019 Mos P'!H214</f>
        <v>SSAP #3 - West</v>
      </c>
      <c r="H211" s="119"/>
      <c r="I211" s="119"/>
      <c r="J211" s="119"/>
      <c r="K211" s="119"/>
      <c r="L211" s="119"/>
      <c r="M211" s="119" t="str">
        <f>VLOOKUP('2019 Mos P'!G214,'2019 Mos Teams'!$G$3:$I$17,3,FALSE)</f>
        <v>11UGiants2019</v>
      </c>
      <c r="N211" s="119"/>
      <c r="O211" s="119"/>
      <c r="P211" s="119"/>
      <c r="Q211" s="119"/>
      <c r="R211" s="119"/>
      <c r="S211" s="119"/>
      <c r="T211" s="119"/>
      <c r="U211" s="119"/>
      <c r="V211" s="119"/>
      <c r="W211" s="119"/>
      <c r="X211" s="119"/>
      <c r="Y211" s="119"/>
      <c r="Z211" s="119"/>
      <c r="AA211" s="119"/>
      <c r="AB211" s="119"/>
    </row>
    <row r="212" spans="1:28" x14ac:dyDescent="0.25">
      <c r="A212" s="135" t="str">
        <f>TEXT('2019 Mos P'!B215,"mm/dd/yyyy")</f>
        <v>06/04/2019</v>
      </c>
      <c r="B212" s="136">
        <f>'2019 Mos P'!D215</f>
        <v>0.77083333333333337</v>
      </c>
      <c r="C212" s="135" t="str">
        <f t="shared" si="4"/>
        <v>06/04/2019</v>
      </c>
      <c r="D212" s="136">
        <f>'2019 Mos P'!E215</f>
        <v>0.83333333333333337</v>
      </c>
      <c r="E212" s="119" t="str">
        <f>CONCATENATE('2019 Mos P'!G215," Practice")</f>
        <v>Angels Practice</v>
      </c>
      <c r="F212" s="119"/>
      <c r="G212" s="119" t="str">
        <f>'2019 Mos P'!H215</f>
        <v>Centennial Diamond</v>
      </c>
      <c r="H212" s="119"/>
      <c r="I212" s="119"/>
      <c r="J212" s="119"/>
      <c r="K212" s="119"/>
      <c r="L212" s="119"/>
      <c r="M212" s="119" t="str">
        <f>VLOOKUP('2019 Mos P'!G215,'2019 Mos Teams'!$G$3:$I$17,3,FALSE)</f>
        <v>11UAngels2019</v>
      </c>
      <c r="N212" s="119"/>
      <c r="O212" s="119"/>
      <c r="P212" s="119"/>
      <c r="Q212" s="119"/>
      <c r="R212" s="119"/>
      <c r="S212" s="119"/>
      <c r="T212" s="119"/>
      <c r="U212" s="119"/>
      <c r="V212" s="119"/>
      <c r="W212" s="119"/>
      <c r="X212" s="119"/>
      <c r="Y212" s="119"/>
      <c r="Z212" s="119"/>
      <c r="AA212" s="119"/>
      <c r="AB212" s="119"/>
    </row>
    <row r="213" spans="1:28" x14ac:dyDescent="0.25">
      <c r="A213" s="135" t="str">
        <f>TEXT('2019 Mos P'!B216,"mm/dd/yyyy")</f>
        <v>06/04/2019</v>
      </c>
      <c r="B213" s="136">
        <f>'2019 Mos P'!D216</f>
        <v>0.20833333333333334</v>
      </c>
      <c r="C213" s="135" t="str">
        <f t="shared" si="4"/>
        <v>06/04/2019</v>
      </c>
      <c r="D213" s="136">
        <f>'2019 Mos P'!E216</f>
        <v>0.27083333333333337</v>
      </c>
      <c r="E213" s="119" t="str">
        <f>CONCATENATE('2019 Mos P'!G216," Practice")</f>
        <v>Astros Practice</v>
      </c>
      <c r="F213" s="119"/>
      <c r="G213" s="119" t="str">
        <f>'2019 Mos P'!H216</f>
        <v>Bakerview East</v>
      </c>
      <c r="H213" s="119"/>
      <c r="I213" s="119"/>
      <c r="J213" s="119"/>
      <c r="K213" s="119"/>
      <c r="L213" s="119"/>
      <c r="M213" s="119" t="str">
        <f>VLOOKUP('2019 Mos P'!G216,'2019 Mos Teams'!$G$3:$I$17,3,FALSE)</f>
        <v>11UAstros2019</v>
      </c>
      <c r="N213" s="119"/>
      <c r="O213" s="119"/>
      <c r="P213" s="119"/>
      <c r="Q213" s="119"/>
      <c r="R213" s="119"/>
      <c r="S213" s="119"/>
      <c r="T213" s="119"/>
      <c r="U213" s="119"/>
      <c r="V213" s="119"/>
      <c r="W213" s="119"/>
      <c r="X213" s="119"/>
      <c r="Y213" s="119"/>
      <c r="Z213" s="119"/>
      <c r="AA213" s="119"/>
      <c r="AB213" s="119"/>
    </row>
    <row r="214" spans="1:28" x14ac:dyDescent="0.25">
      <c r="A214" s="135" t="str">
        <f>TEXT('2019 Mos P'!B217,"mm/dd/yyyy")</f>
        <v>06/05/2019</v>
      </c>
      <c r="B214" s="136">
        <f>'2019 Mos P'!D217</f>
        <v>0.70833333333333337</v>
      </c>
      <c r="C214" s="135" t="str">
        <f t="shared" si="4"/>
        <v>06/05/2019</v>
      </c>
      <c r="D214" s="136">
        <f>'2019 Mos P'!E217</f>
        <v>0.77083333333333337</v>
      </c>
      <c r="E214" s="119" t="str">
        <f>CONCATENATE('2019 Mos P'!G217," Practice")</f>
        <v>Nationals Practice</v>
      </c>
      <c r="F214" s="119"/>
      <c r="G214" s="119" t="str">
        <f>'2019 Mos P'!H217</f>
        <v>Centennial Diamond</v>
      </c>
      <c r="H214" s="119"/>
      <c r="I214" s="119"/>
      <c r="J214" s="119"/>
      <c r="K214" s="119"/>
      <c r="L214" s="119"/>
      <c r="M214" s="119" t="str">
        <f>VLOOKUP('2019 Mos P'!G217,'2019 Mos Teams'!$G$3:$I$17,3,FALSE)</f>
        <v>11UNationals2019</v>
      </c>
      <c r="N214" s="119"/>
      <c r="O214" s="119"/>
      <c r="P214" s="119"/>
      <c r="Q214" s="119"/>
      <c r="R214" s="119"/>
      <c r="S214" s="119"/>
      <c r="T214" s="119"/>
      <c r="U214" s="119"/>
      <c r="V214" s="119"/>
      <c r="W214" s="119"/>
      <c r="X214" s="119"/>
      <c r="Y214" s="119"/>
      <c r="Z214" s="119"/>
      <c r="AA214" s="119"/>
      <c r="AB214" s="119"/>
    </row>
    <row r="215" spans="1:28" x14ac:dyDescent="0.25">
      <c r="A215" s="135" t="str">
        <f>TEXT('2019 Mos P'!B218,"mm/dd/yyyy")</f>
        <v>06/06/2019</v>
      </c>
      <c r="B215" s="136">
        <f>'2019 Mos P'!D218</f>
        <v>0.70833333333333337</v>
      </c>
      <c r="C215" s="135" t="str">
        <f t="shared" si="4"/>
        <v>06/06/2019</v>
      </c>
      <c r="D215" s="136">
        <f>'2019 Mos P'!E218</f>
        <v>0.77083333333333337</v>
      </c>
      <c r="E215" s="119" t="str">
        <f>CONCATENATE('2019 Mos P'!G218," Practice")</f>
        <v>Giants Practice</v>
      </c>
      <c r="F215" s="119"/>
      <c r="G215" s="119" t="str">
        <f>'2019 Mos P'!H218</f>
        <v>Bakerview East</v>
      </c>
      <c r="H215" s="119"/>
      <c r="I215" s="119"/>
      <c r="J215" s="119"/>
      <c r="K215" s="119"/>
      <c r="L215" s="119"/>
      <c r="M215" s="119" t="str">
        <f>VLOOKUP('2019 Mos P'!G218,'2019 Mos Teams'!$G$3:$I$17,3,FALSE)</f>
        <v>11UGiants2019</v>
      </c>
      <c r="N215" s="119"/>
      <c r="O215" s="119"/>
      <c r="P215" s="119"/>
      <c r="Q215" s="119"/>
      <c r="R215" s="119"/>
      <c r="S215" s="119"/>
      <c r="T215" s="119"/>
      <c r="U215" s="119"/>
      <c r="V215" s="119"/>
      <c r="W215" s="119"/>
      <c r="X215" s="119"/>
      <c r="Y215" s="119"/>
      <c r="Z215" s="119"/>
      <c r="AA215" s="119"/>
      <c r="AB215" s="119"/>
    </row>
    <row r="216" spans="1:28" x14ac:dyDescent="0.25">
      <c r="A216" s="135" t="str">
        <f>TEXT('2019 Mos P'!B219,"mm/dd/yyyy")</f>
        <v>06/06/2019</v>
      </c>
      <c r="B216" s="136">
        <f>'2019 Mos P'!D219</f>
        <v>0.70833333333333337</v>
      </c>
      <c r="C216" s="135" t="str">
        <f t="shared" si="4"/>
        <v>06/06/2019</v>
      </c>
      <c r="D216" s="136">
        <f>'2019 Mos P'!E219</f>
        <v>0.77083333333333337</v>
      </c>
      <c r="E216" s="119" t="str">
        <f>CONCATENATE('2019 Mos P'!G219," Practice")</f>
        <v>Astros Practice</v>
      </c>
      <c r="F216" s="119"/>
      <c r="G216" s="119" t="str">
        <f>'2019 Mos P'!H219</f>
        <v>Bakerview West</v>
      </c>
      <c r="H216" s="119"/>
      <c r="I216" s="119"/>
      <c r="J216" s="119"/>
      <c r="K216" s="119"/>
      <c r="L216" s="119"/>
      <c r="M216" s="119" t="str">
        <f>VLOOKUP('2019 Mos P'!G219,'2019 Mos Teams'!$G$3:$I$17,3,FALSE)</f>
        <v>11UAstros2019</v>
      </c>
      <c r="N216" s="119"/>
      <c r="O216" s="119"/>
      <c r="P216" s="119"/>
      <c r="Q216" s="119"/>
      <c r="R216" s="119"/>
      <c r="S216" s="119"/>
      <c r="T216" s="119"/>
      <c r="U216" s="119"/>
      <c r="V216" s="119"/>
      <c r="W216" s="119"/>
      <c r="X216" s="119"/>
      <c r="Y216" s="119"/>
      <c r="Z216" s="119"/>
      <c r="AA216" s="119"/>
      <c r="AB216" s="119"/>
    </row>
    <row r="217" spans="1:28" x14ac:dyDescent="0.25">
      <c r="A217" s="135" t="str">
        <f>TEXT('2019 Mos P'!B220,"mm/dd/yyyy")</f>
        <v>06/06/2019</v>
      </c>
      <c r="B217" s="136">
        <f>'2019 Mos P'!D220</f>
        <v>0.70833333333333337</v>
      </c>
      <c r="C217" s="135" t="str">
        <f t="shared" si="4"/>
        <v>06/06/2019</v>
      </c>
      <c r="D217" s="136">
        <f>'2019 Mos P'!E220</f>
        <v>0.77083333333333337</v>
      </c>
      <c r="E217" s="119" t="str">
        <f>CONCATENATE('2019 Mos P'!G220," Practice")</f>
        <v>Royals Practice</v>
      </c>
      <c r="F217" s="119"/>
      <c r="G217" s="119" t="str">
        <f>'2019 Mos P'!H220</f>
        <v>Bakerview South</v>
      </c>
      <c r="H217" s="119"/>
      <c r="I217" s="119"/>
      <c r="J217" s="119"/>
      <c r="K217" s="119"/>
      <c r="L217" s="119"/>
      <c r="M217" s="119" t="str">
        <f>VLOOKUP('2019 Mos P'!G220,'2019 Mos Teams'!$G$3:$I$17,3,FALSE)</f>
        <v>11URoyals2019</v>
      </c>
      <c r="N217" s="119"/>
      <c r="O217" s="119"/>
      <c r="P217" s="119"/>
      <c r="Q217" s="119"/>
      <c r="R217" s="119"/>
      <c r="S217" s="119"/>
      <c r="T217" s="119"/>
      <c r="U217" s="119"/>
      <c r="V217" s="119"/>
      <c r="W217" s="119"/>
      <c r="X217" s="119"/>
      <c r="Y217" s="119"/>
      <c r="Z217" s="119"/>
      <c r="AA217" s="119"/>
      <c r="AB217" s="119"/>
    </row>
    <row r="218" spans="1:28" x14ac:dyDescent="0.25">
      <c r="A218" s="135" t="str">
        <f>TEXT('2019 Mos P'!B221,"mm/dd/yyyy")</f>
        <v>06/06/2019</v>
      </c>
      <c r="B218" s="136">
        <f>'2019 Mos P'!D221</f>
        <v>0.77083333333333337</v>
      </c>
      <c r="C218" s="135" t="str">
        <f t="shared" si="4"/>
        <v>06/06/2019</v>
      </c>
      <c r="D218" s="136">
        <f>'2019 Mos P'!E221</f>
        <v>0.83333333333333337</v>
      </c>
      <c r="E218" s="119" t="str">
        <f>CONCATENATE('2019 Mos P'!G221," Practice")</f>
        <v>RedSox Practice</v>
      </c>
      <c r="F218" s="119"/>
      <c r="G218" s="119" t="str">
        <f>'2019 Mos P'!H221</f>
        <v>Bakerview East</v>
      </c>
      <c r="H218" s="119"/>
      <c r="I218" s="119"/>
      <c r="J218" s="119"/>
      <c r="K218" s="119"/>
      <c r="L218" s="119"/>
      <c r="M218" s="119" t="str">
        <f>VLOOKUP('2019 Mos P'!G221,'2019 Mos Teams'!$G$3:$I$17,3,FALSE)</f>
        <v>11URedSox2019</v>
      </c>
      <c r="N218" s="119"/>
      <c r="O218" s="119"/>
      <c r="P218" s="119"/>
      <c r="Q218" s="119"/>
      <c r="R218" s="119"/>
      <c r="S218" s="119"/>
      <c r="T218" s="119"/>
      <c r="U218" s="119"/>
      <c r="V218" s="119"/>
      <c r="W218" s="119"/>
      <c r="X218" s="119"/>
      <c r="Y218" s="119"/>
      <c r="Z218" s="119"/>
      <c r="AA218" s="119"/>
      <c r="AB218" s="119"/>
    </row>
    <row r="219" spans="1:28" x14ac:dyDescent="0.25">
      <c r="A219" s="135" t="str">
        <f>TEXT('2019 Mos P'!B222,"mm/dd/yyyy")</f>
        <v>06/06/2019</v>
      </c>
      <c r="B219" s="136">
        <f>'2019 Mos P'!D222</f>
        <v>0.77083333333333337</v>
      </c>
      <c r="C219" s="135" t="str">
        <f t="shared" si="4"/>
        <v>06/06/2019</v>
      </c>
      <c r="D219" s="136">
        <f>'2019 Mos P'!E222</f>
        <v>0.83333333333333337</v>
      </c>
      <c r="E219" s="119" t="str">
        <f>CONCATENATE('2019 Mos P'!G222," Practice")</f>
        <v>Angels Practice</v>
      </c>
      <c r="F219" s="119"/>
      <c r="G219" s="119" t="str">
        <f>'2019 Mos P'!H222</f>
        <v>Bakerview West</v>
      </c>
      <c r="H219" s="119"/>
      <c r="I219" s="119"/>
      <c r="J219" s="119"/>
      <c r="K219" s="119"/>
      <c r="L219" s="119"/>
      <c r="M219" s="119" t="str">
        <f>VLOOKUP('2019 Mos P'!G222,'2019 Mos Teams'!$G$3:$I$17,3,FALSE)</f>
        <v>11UAngels2019</v>
      </c>
      <c r="N219" s="119"/>
      <c r="O219" s="119"/>
      <c r="P219" s="119"/>
      <c r="Q219" s="119"/>
      <c r="R219" s="119"/>
      <c r="S219" s="119"/>
      <c r="T219" s="119"/>
      <c r="U219" s="119"/>
      <c r="V219" s="119"/>
      <c r="W219" s="119"/>
      <c r="X219" s="119"/>
      <c r="Y219" s="119"/>
      <c r="Z219" s="119"/>
      <c r="AA219" s="119"/>
      <c r="AB219" s="119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00"/>
  </sheetPr>
  <dimension ref="A1:AB106"/>
  <sheetViews>
    <sheetView workbookViewId="0">
      <selection activeCell="A2" sqref="A2"/>
    </sheetView>
  </sheetViews>
  <sheetFormatPr defaultRowHeight="15" x14ac:dyDescent="0.25"/>
  <cols>
    <col min="1" max="1" width="10.7109375" style="98" bestFit="1" customWidth="1"/>
    <col min="2" max="2" width="10.5703125" style="98" bestFit="1" customWidth="1"/>
    <col min="3" max="3" width="10.7109375" style="98" bestFit="1" customWidth="1"/>
    <col min="4" max="4" width="9.7109375" style="98" bestFit="1" customWidth="1"/>
    <col min="5" max="5" width="20.7109375" style="98" bestFit="1" customWidth="1"/>
    <col min="6" max="6" width="11.140625" style="98" bestFit="1" customWidth="1"/>
    <col min="7" max="7" width="19.42578125" style="98" bestFit="1" customWidth="1"/>
    <col min="8" max="8" width="12.85546875" style="98" bestFit="1" customWidth="1"/>
    <col min="9" max="9" width="15.7109375" style="98" bestFit="1" customWidth="1"/>
    <col min="10" max="10" width="13.85546875" style="98" bestFit="1" customWidth="1"/>
    <col min="11" max="11" width="11.28515625" style="98" bestFit="1" customWidth="1"/>
    <col min="12" max="12" width="4.85546875" style="98" bestFit="1" customWidth="1"/>
    <col min="13" max="13" width="16.85546875" style="98" bestFit="1" customWidth="1"/>
    <col min="14" max="14" width="18.140625" style="98" bestFit="1" customWidth="1"/>
    <col min="15" max="15" width="15.7109375" style="98" bestFit="1" customWidth="1"/>
    <col min="16" max="16" width="18.85546875" style="98" bestFit="1" customWidth="1"/>
    <col min="17" max="17" width="18.140625" style="98" bestFit="1" customWidth="1"/>
    <col min="18" max="18" width="13.28515625" style="98" bestFit="1" customWidth="1"/>
    <col min="19" max="19" width="18" style="98" bestFit="1" customWidth="1"/>
    <col min="20" max="20" width="8.85546875" style="98" bestFit="1" customWidth="1"/>
    <col min="21" max="21" width="9.140625" style="98" bestFit="1" customWidth="1"/>
    <col min="22" max="22" width="17" style="98" bestFit="1" customWidth="1"/>
    <col min="23" max="24" width="11.28515625" style="98" bestFit="1" customWidth="1"/>
    <col min="25" max="25" width="10.28515625" style="98" bestFit="1" customWidth="1"/>
    <col min="26" max="27" width="14.85546875" style="98" bestFit="1" customWidth="1"/>
    <col min="28" max="28" width="17.28515625" style="98" bestFit="1" customWidth="1"/>
    <col min="29" max="16384" width="9.140625" style="98"/>
  </cols>
  <sheetData>
    <row r="1" spans="1:28" x14ac:dyDescent="0.25">
      <c r="A1" s="61" t="s">
        <v>165</v>
      </c>
      <c r="B1" s="61" t="s">
        <v>166</v>
      </c>
      <c r="C1" s="61" t="s">
        <v>167</v>
      </c>
      <c r="D1" s="61" t="s">
        <v>168</v>
      </c>
      <c r="E1" s="61" t="s">
        <v>169</v>
      </c>
      <c r="F1" s="61" t="s">
        <v>170</v>
      </c>
      <c r="G1" s="61" t="s">
        <v>88</v>
      </c>
      <c r="H1" s="61" t="s">
        <v>171</v>
      </c>
      <c r="I1" s="61" t="s">
        <v>172</v>
      </c>
      <c r="J1" s="61" t="s">
        <v>173</v>
      </c>
      <c r="K1" s="61" t="s">
        <v>174</v>
      </c>
      <c r="L1" s="61" t="s">
        <v>175</v>
      </c>
      <c r="M1" s="61" t="s">
        <v>176</v>
      </c>
      <c r="N1" s="61" t="s">
        <v>177</v>
      </c>
      <c r="O1" s="61" t="s">
        <v>178</v>
      </c>
      <c r="P1" s="61" t="s">
        <v>179</v>
      </c>
      <c r="Q1" s="61" t="s">
        <v>180</v>
      </c>
      <c r="R1" s="61" t="s">
        <v>181</v>
      </c>
      <c r="S1" s="61" t="s">
        <v>182</v>
      </c>
      <c r="T1" s="61" t="s">
        <v>183</v>
      </c>
      <c r="U1" s="61" t="s">
        <v>184</v>
      </c>
      <c r="V1" s="61" t="s">
        <v>185</v>
      </c>
      <c r="W1" s="61" t="s">
        <v>186</v>
      </c>
      <c r="X1" s="61" t="s">
        <v>187</v>
      </c>
      <c r="Y1" s="61" t="s">
        <v>188</v>
      </c>
      <c r="Z1" s="61" t="s">
        <v>189</v>
      </c>
      <c r="AA1" s="61" t="s">
        <v>190</v>
      </c>
      <c r="AB1" s="61" t="s">
        <v>191</v>
      </c>
    </row>
    <row r="2" spans="1:28" x14ac:dyDescent="0.25">
      <c r="A2" s="135" t="str">
        <f>TEXT('2019 Mos G'!B5,"mm/dd/yyyy")</f>
        <v>04/12/2019</v>
      </c>
      <c r="B2" s="136">
        <f>'2019 Mos G'!D5</f>
        <v>0.72916666666666663</v>
      </c>
      <c r="C2" s="135" t="str">
        <f>A2</f>
        <v>04/12/2019</v>
      </c>
      <c r="D2" s="136">
        <f>'2019 Mos G'!E5</f>
        <v>0.83333333333333326</v>
      </c>
      <c r="E2" s="119" t="str">
        <f>CONCATENATE('2019 Mos G'!I5," at ",'2019 Mos G'!G5)</f>
        <v>Mariners at Brewers</v>
      </c>
      <c r="F2" s="119"/>
      <c r="G2" s="119" t="str">
        <f>'2019 Mos G'!J5</f>
        <v>SSAP #3 - East</v>
      </c>
      <c r="H2" s="119"/>
      <c r="I2" s="119"/>
      <c r="J2" s="119"/>
      <c r="K2" s="119" t="s">
        <v>89</v>
      </c>
      <c r="L2" s="119"/>
      <c r="M2" s="119" t="str">
        <f>VLOOKUP('2019 Mos G'!G5,'2019 Mos Teams'!$G$3:$I$17,3,FALSE)</f>
        <v>11UBrewers2019</v>
      </c>
      <c r="N2" s="119"/>
      <c r="O2" s="119">
        <v>1</v>
      </c>
      <c r="P2" s="119" t="str">
        <f>VLOOKUP('2019 Mos G'!I5,'2019 Mos Teams'!$G$3:$I$17,3,FALSE)</f>
        <v>11UMariners2019</v>
      </c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</row>
    <row r="3" spans="1:28" x14ac:dyDescent="0.25">
      <c r="A3" s="135" t="str">
        <f>TEXT('2019 Mos G'!B6,"mm/dd/yyyy")</f>
        <v>04/12/2019</v>
      </c>
      <c r="B3" s="136">
        <f>'2019 Mos G'!D6</f>
        <v>0.72916666666666663</v>
      </c>
      <c r="C3" s="135" t="str">
        <f t="shared" ref="C3:C66" si="0">A3</f>
        <v>04/12/2019</v>
      </c>
      <c r="D3" s="136">
        <f>'2019 Mos G'!E6</f>
        <v>0.83333333333333326</v>
      </c>
      <c r="E3" s="119" t="str">
        <f>CONCATENATE('2019 Mos G'!I6," at ",'2019 Mos G'!G6)</f>
        <v>Pirates at Nationals</v>
      </c>
      <c r="F3" s="119"/>
      <c r="G3" s="119" t="str">
        <f>'2019 Mos G'!J6</f>
        <v>SSAP #3 - West</v>
      </c>
      <c r="H3" s="119"/>
      <c r="I3" s="119"/>
      <c r="J3" s="119"/>
      <c r="K3" s="119" t="s">
        <v>89</v>
      </c>
      <c r="L3" s="119"/>
      <c r="M3" s="119" t="str">
        <f>VLOOKUP('2019 Mos G'!G6,'2019 Mos Teams'!$G$3:$I$17,3,FALSE)</f>
        <v>11UNationals2019</v>
      </c>
      <c r="N3" s="119"/>
      <c r="O3" s="119">
        <v>1</v>
      </c>
      <c r="P3" s="119" t="str">
        <f>VLOOKUP('2019 Mos G'!I6,'2019 Mos Teams'!$G$3:$I$17,3,FALSE)</f>
        <v>11UPirates2019</v>
      </c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</row>
    <row r="4" spans="1:28" x14ac:dyDescent="0.25">
      <c r="A4" s="135" t="str">
        <f>TEXT('2019 Mos G'!B7,"mm/dd/yyyy")</f>
        <v>04/12/2019</v>
      </c>
      <c r="B4" s="136">
        <f>'2019 Mos G'!D7</f>
        <v>0.72916666666666663</v>
      </c>
      <c r="C4" s="135" t="str">
        <f t="shared" si="0"/>
        <v>04/12/2019</v>
      </c>
      <c r="D4" s="136">
        <f>'2019 Mos G'!E7</f>
        <v>0.83333333333333326</v>
      </c>
      <c r="E4" s="119" t="str">
        <f>CONCATENATE('2019 Mos G'!I7," at ",'2019 Mos G'!G7)</f>
        <v>Yankees at Rays</v>
      </c>
      <c r="F4" s="119"/>
      <c r="G4" s="119" t="str">
        <f>'2019 Mos G'!J7</f>
        <v>Centennial Diamond</v>
      </c>
      <c r="H4" s="119"/>
      <c r="I4" s="119"/>
      <c r="J4" s="119"/>
      <c r="K4" s="119" t="s">
        <v>89</v>
      </c>
      <c r="L4" s="119"/>
      <c r="M4" s="119" t="str">
        <f>VLOOKUP('2019 Mos G'!G7,'2019 Mos Teams'!$G$3:$I$17,3,FALSE)</f>
        <v>11URays2019</v>
      </c>
      <c r="N4" s="119"/>
      <c r="O4" s="119">
        <v>1</v>
      </c>
      <c r="P4" s="119" t="str">
        <f>VLOOKUP('2019 Mos G'!I7,'2019 Mos Teams'!$G$3:$I$17,3,FALSE)</f>
        <v>11UYankees2019</v>
      </c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</row>
    <row r="5" spans="1:28" x14ac:dyDescent="0.25">
      <c r="A5" s="135" t="str">
        <f>TEXT('2019 Mos G'!B8,"mm/dd/yyyy")</f>
        <v>04/12/2019</v>
      </c>
      <c r="B5" s="136">
        <f>'2019 Mos G'!D8</f>
        <v>0.72916666666666663</v>
      </c>
      <c r="C5" s="135" t="str">
        <f t="shared" si="0"/>
        <v>04/12/2019</v>
      </c>
      <c r="D5" s="136">
        <f>'2019 Mos G'!E8</f>
        <v>0.83333333333333326</v>
      </c>
      <c r="E5" s="119" t="str">
        <f>CONCATENATE('2019 Mos G'!I8," at ",'2019 Mos G'!G8)</f>
        <v>Athletics at Mets</v>
      </c>
      <c r="F5" s="119"/>
      <c r="G5" s="119" t="str">
        <f>'2019 Mos G'!J8</f>
        <v>Bakerview East</v>
      </c>
      <c r="H5" s="119"/>
      <c r="I5" s="119"/>
      <c r="J5" s="119"/>
      <c r="K5" s="119" t="s">
        <v>89</v>
      </c>
      <c r="L5" s="119"/>
      <c r="M5" s="119" t="str">
        <f>VLOOKUP('2019 Mos G'!G8,'2019 Mos Teams'!$G$3:$I$17,3,FALSE)</f>
        <v>11UMets2019</v>
      </c>
      <c r="N5" s="119"/>
      <c r="O5" s="119">
        <v>1</v>
      </c>
      <c r="P5" s="119" t="str">
        <f>VLOOKUP('2019 Mos G'!I8,'2019 Mos Teams'!$G$3:$I$17,3,FALSE)</f>
        <v>11UAthletics2019</v>
      </c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</row>
    <row r="6" spans="1:28" x14ac:dyDescent="0.25">
      <c r="A6" s="135" t="str">
        <f>TEXT('2019 Mos G'!B9,"mm/dd/yyyy")</f>
        <v>04/13/2019</v>
      </c>
      <c r="B6" s="136">
        <f>'2019 Mos G'!D9</f>
        <v>0.375</v>
      </c>
      <c r="C6" s="135" t="str">
        <f t="shared" si="0"/>
        <v>04/13/2019</v>
      </c>
      <c r="D6" s="136">
        <f>'2019 Mos G'!E9</f>
        <v>0.45833333333333331</v>
      </c>
      <c r="E6" s="119" t="str">
        <f>CONCATENATE('2019 Mos G'!I9," at ",'2019 Mos G'!G9)</f>
        <v>RedSox at Giants</v>
      </c>
      <c r="F6" s="119"/>
      <c r="G6" s="119" t="str">
        <f>'2019 Mos G'!J9</f>
        <v>Centennial Diamond</v>
      </c>
      <c r="H6" s="119"/>
      <c r="I6" s="119"/>
      <c r="J6" s="119"/>
      <c r="K6" s="119" t="s">
        <v>89</v>
      </c>
      <c r="L6" s="119"/>
      <c r="M6" s="119" t="str">
        <f>VLOOKUP('2019 Mos G'!G9,'2019 Mos Teams'!$G$3:$I$17,3,FALSE)</f>
        <v>11UGiants2019</v>
      </c>
      <c r="N6" s="119"/>
      <c r="O6" s="119">
        <v>1</v>
      </c>
      <c r="P6" s="119" t="str">
        <f>VLOOKUP('2019 Mos G'!I9,'2019 Mos Teams'!$G$3:$I$17,3,FALSE)</f>
        <v>11URedSox2019</v>
      </c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</row>
    <row r="7" spans="1:28" x14ac:dyDescent="0.25">
      <c r="A7" s="135" t="str">
        <f>TEXT('2019 Mos G'!B10,"mm/dd/yyyy")</f>
        <v>04/13/2019</v>
      </c>
      <c r="B7" s="136">
        <f>'2019 Mos G'!D10</f>
        <v>0.45833333333333331</v>
      </c>
      <c r="C7" s="135" t="str">
        <f t="shared" si="0"/>
        <v>04/13/2019</v>
      </c>
      <c r="D7" s="136">
        <f>'2019 Mos G'!E10</f>
        <v>0.54166666666666663</v>
      </c>
      <c r="E7" s="119" t="str">
        <f>CONCATENATE('2019 Mos G'!I10," at ",'2019 Mos G'!G10)</f>
        <v>Astros at Royals</v>
      </c>
      <c r="F7" s="119"/>
      <c r="G7" s="119" t="str">
        <f>'2019 Mos G'!J10</f>
        <v>Centennial Diamond</v>
      </c>
      <c r="H7" s="119"/>
      <c r="I7" s="119"/>
      <c r="J7" s="119"/>
      <c r="K7" s="119" t="s">
        <v>89</v>
      </c>
      <c r="L7" s="119"/>
      <c r="M7" s="119" t="str">
        <f>VLOOKUP('2019 Mos G'!G10,'2019 Mos Teams'!$G$3:$I$17,3,FALSE)</f>
        <v>11URoyals2019</v>
      </c>
      <c r="N7" s="119"/>
      <c r="O7" s="119">
        <v>1</v>
      </c>
      <c r="P7" s="119" t="str">
        <f>VLOOKUP('2019 Mos G'!I10,'2019 Mos Teams'!$G$3:$I$17,3,FALSE)</f>
        <v>11UAstros2019</v>
      </c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</row>
    <row r="8" spans="1:28" x14ac:dyDescent="0.25">
      <c r="A8" s="135" t="str">
        <f>TEXT('2019 Mos G'!B11,"mm/dd/yyyy")</f>
        <v>04/13/2019</v>
      </c>
      <c r="B8" s="136">
        <f>'2019 Mos G'!D11</f>
        <v>0.54166666666666663</v>
      </c>
      <c r="C8" s="135" t="str">
        <f t="shared" si="0"/>
        <v>04/13/2019</v>
      </c>
      <c r="D8" s="136">
        <f>'2019 Mos G'!E11</f>
        <v>0.625</v>
      </c>
      <c r="E8" s="119" t="str">
        <f>CONCATENATE('2019 Mos G'!I11," at ",'2019 Mos G'!G11)</f>
        <v>Giants at Angels</v>
      </c>
      <c r="F8" s="119"/>
      <c r="G8" s="119" t="str">
        <f>'2019 Mos G'!J11</f>
        <v>Centennial Diamond</v>
      </c>
      <c r="H8" s="119"/>
      <c r="I8" s="119"/>
      <c r="J8" s="119"/>
      <c r="K8" s="119" t="s">
        <v>89</v>
      </c>
      <c r="L8" s="119"/>
      <c r="M8" s="119" t="str">
        <f>VLOOKUP('2019 Mos G'!G11,'2019 Mos Teams'!$G$3:$I$17,3,FALSE)</f>
        <v>11UAngels2019</v>
      </c>
      <c r="N8" s="119"/>
      <c r="O8" s="119">
        <v>1</v>
      </c>
      <c r="P8" s="119" t="str">
        <f>VLOOKUP('2019 Mos G'!I11,'2019 Mos Teams'!$G$3:$I$17,3,FALSE)</f>
        <v>11UGiants2019</v>
      </c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</row>
    <row r="9" spans="1:28" x14ac:dyDescent="0.25">
      <c r="A9" s="135" t="str">
        <f>TEXT('2019 Mos G'!B12,"mm/dd/yyyy")</f>
        <v>04/13/2019</v>
      </c>
      <c r="B9" s="136">
        <f>'2019 Mos G'!D12</f>
        <v>0.625</v>
      </c>
      <c r="C9" s="135" t="str">
        <f t="shared" si="0"/>
        <v>04/13/2019</v>
      </c>
      <c r="D9" s="136">
        <f>'2019 Mos G'!E12</f>
        <v>0.70833333333333337</v>
      </c>
      <c r="E9" s="119" t="str">
        <f>CONCATENATE('2019 Mos G'!I12," at ",'2019 Mos G'!G12)</f>
        <v>Royals at RedSox</v>
      </c>
      <c r="F9" s="119"/>
      <c r="G9" s="119" t="str">
        <f>'2019 Mos G'!J12</f>
        <v>Centennial Diamond</v>
      </c>
      <c r="H9" s="119"/>
      <c r="I9" s="119"/>
      <c r="J9" s="119"/>
      <c r="K9" s="119" t="s">
        <v>89</v>
      </c>
      <c r="L9" s="119"/>
      <c r="M9" s="119" t="str">
        <f>VLOOKUP('2019 Mos G'!G12,'2019 Mos Teams'!$G$3:$I$17,3,FALSE)</f>
        <v>11URedSox2019</v>
      </c>
      <c r="N9" s="119"/>
      <c r="O9" s="119">
        <v>1</v>
      </c>
      <c r="P9" s="119" t="str">
        <f>VLOOKUP('2019 Mos G'!I12,'2019 Mos Teams'!$G$3:$I$17,3,FALSE)</f>
        <v>11URoyals2019</v>
      </c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</row>
    <row r="10" spans="1:28" x14ac:dyDescent="0.25">
      <c r="A10" s="135" t="str">
        <f>TEXT('2019 Mos G'!B13,"mm/dd/yyyy")</f>
        <v>04/13/2019</v>
      </c>
      <c r="B10" s="136">
        <f>'2019 Mos G'!D13</f>
        <v>0.6875</v>
      </c>
      <c r="C10" s="135" t="str">
        <f t="shared" si="0"/>
        <v>04/13/2019</v>
      </c>
      <c r="D10" s="136">
        <f>'2019 Mos G'!E13</f>
        <v>0.79166666666666663</v>
      </c>
      <c r="E10" s="119" t="str">
        <f>CONCATENATE('2019 Mos G'!I13," at ",'2019 Mos G'!G13)</f>
        <v>Brewers at BlueJays</v>
      </c>
      <c r="F10" s="119"/>
      <c r="G10" s="119" t="str">
        <f>'2019 Mos G'!J13</f>
        <v>SSAP #3 - West</v>
      </c>
      <c r="H10" s="119"/>
      <c r="I10" s="119"/>
      <c r="J10" s="119"/>
      <c r="K10" s="119" t="s">
        <v>89</v>
      </c>
      <c r="L10" s="119"/>
      <c r="M10" s="119" t="str">
        <f>VLOOKUP('2019 Mos G'!G13,'2019 Mos Teams'!$G$3:$I$17,3,FALSE)</f>
        <v>11UBlueJays2019</v>
      </c>
      <c r="N10" s="119"/>
      <c r="O10" s="119">
        <v>1</v>
      </c>
      <c r="P10" s="119" t="str">
        <f>VLOOKUP('2019 Mos G'!I13,'2019 Mos Teams'!$G$3:$I$17,3,FALSE)</f>
        <v>11UBrewers2019</v>
      </c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</row>
    <row r="11" spans="1:28" x14ac:dyDescent="0.25">
      <c r="A11" s="135" t="str">
        <f>TEXT('2019 Mos G'!B14,"mm/dd/yyyy")</f>
        <v>04/13/2019</v>
      </c>
      <c r="B11" s="136">
        <f>'2019 Mos G'!D14</f>
        <v>0.70833333333333337</v>
      </c>
      <c r="C11" s="135" t="str">
        <f t="shared" si="0"/>
        <v>04/13/2019</v>
      </c>
      <c r="D11" s="136">
        <f>'2019 Mos G'!E14</f>
        <v>0.8125</v>
      </c>
      <c r="E11" s="119" t="str">
        <f>CONCATENATE('2019 Mos G'!I14," at ",'2019 Mos G'!G14)</f>
        <v>Angels at Astros</v>
      </c>
      <c r="F11" s="119"/>
      <c r="G11" s="119" t="str">
        <f>'2019 Mos G'!J14</f>
        <v>Centennial Diamond</v>
      </c>
      <c r="H11" s="119"/>
      <c r="I11" s="119"/>
      <c r="J11" s="119"/>
      <c r="K11" s="119" t="s">
        <v>89</v>
      </c>
      <c r="L11" s="119"/>
      <c r="M11" s="119" t="str">
        <f>VLOOKUP('2019 Mos G'!G14,'2019 Mos Teams'!$G$3:$I$17,3,FALSE)</f>
        <v>11UAstros2019</v>
      </c>
      <c r="N11" s="119"/>
      <c r="O11" s="119">
        <v>1</v>
      </c>
      <c r="P11" s="119" t="str">
        <f>VLOOKUP('2019 Mos G'!I14,'2019 Mos Teams'!$G$3:$I$17,3,FALSE)</f>
        <v>11UAngels2019</v>
      </c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</row>
    <row r="12" spans="1:28" x14ac:dyDescent="0.25">
      <c r="A12" s="135" t="str">
        <f>TEXT('2019 Mos G'!B15,"mm/dd/yyyy")</f>
        <v>04/14/2019</v>
      </c>
      <c r="B12" s="136">
        <f>'2019 Mos G'!D15</f>
        <v>0.375</v>
      </c>
      <c r="C12" s="135" t="str">
        <f t="shared" si="0"/>
        <v>04/14/2019</v>
      </c>
      <c r="D12" s="136">
        <f>'2019 Mos G'!E15</f>
        <v>0.45833333333333331</v>
      </c>
      <c r="E12" s="119" t="str">
        <f>CONCATENATE('2019 Mos G'!I15," at ",'2019 Mos G'!G15)</f>
        <v>Royals at Giants</v>
      </c>
      <c r="F12" s="119"/>
      <c r="G12" s="119" t="str">
        <f>'2019 Mos G'!J15</f>
        <v>Centennial Diamond</v>
      </c>
      <c r="H12" s="119"/>
      <c r="I12" s="119"/>
      <c r="J12" s="119"/>
      <c r="K12" s="119" t="s">
        <v>89</v>
      </c>
      <c r="L12" s="119"/>
      <c r="M12" s="119" t="str">
        <f>VLOOKUP('2019 Mos G'!G15,'2019 Mos Teams'!$G$3:$I$17,3,FALSE)</f>
        <v>11UGiants2019</v>
      </c>
      <c r="N12" s="119"/>
      <c r="O12" s="119">
        <v>1</v>
      </c>
      <c r="P12" s="119" t="str">
        <f>VLOOKUP('2019 Mos G'!I15,'2019 Mos Teams'!$G$3:$I$17,3,FALSE)</f>
        <v>11URoyals2019</v>
      </c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</row>
    <row r="13" spans="1:28" x14ac:dyDescent="0.25">
      <c r="A13" s="135" t="str">
        <f>TEXT('2019 Mos G'!B16,"mm/dd/yyyy")</f>
        <v>04/14/2019</v>
      </c>
      <c r="B13" s="136">
        <f>'2019 Mos G'!D16</f>
        <v>0.41666666666666669</v>
      </c>
      <c r="C13" s="135" t="str">
        <f t="shared" si="0"/>
        <v>04/14/2019</v>
      </c>
      <c r="D13" s="136">
        <f>'2019 Mos G'!E16</f>
        <v>0.52083333333333337</v>
      </c>
      <c r="E13" s="119" t="str">
        <f>CONCATENATE('2019 Mos G'!I16," at ",'2019 Mos G'!G16)</f>
        <v>Athletics at Mariners</v>
      </c>
      <c r="F13" s="119"/>
      <c r="G13" s="119" t="str">
        <f>'2019 Mos G'!J16</f>
        <v>Bakerview East</v>
      </c>
      <c r="H13" s="119"/>
      <c r="I13" s="119"/>
      <c r="J13" s="119"/>
      <c r="K13" s="119" t="s">
        <v>89</v>
      </c>
      <c r="L13" s="119"/>
      <c r="M13" s="119" t="str">
        <f>VLOOKUP('2019 Mos G'!G16,'2019 Mos Teams'!$G$3:$I$17,3,FALSE)</f>
        <v>11UMariners2019</v>
      </c>
      <c r="N13" s="119"/>
      <c r="O13" s="119">
        <v>1</v>
      </c>
      <c r="P13" s="119" t="str">
        <f>VLOOKUP('2019 Mos G'!I16,'2019 Mos Teams'!$G$3:$I$17,3,FALSE)</f>
        <v>11UAthletics2019</v>
      </c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</row>
    <row r="14" spans="1:28" x14ac:dyDescent="0.25">
      <c r="A14" s="135" t="str">
        <f>TEXT('2019 Mos G'!B17,"mm/dd/yyyy")</f>
        <v>04/14/2019</v>
      </c>
      <c r="B14" s="136">
        <f>'2019 Mos G'!D17</f>
        <v>0.45833333333333331</v>
      </c>
      <c r="C14" s="135" t="str">
        <f t="shared" si="0"/>
        <v>04/14/2019</v>
      </c>
      <c r="D14" s="136">
        <f>'2019 Mos G'!E17</f>
        <v>0.54166666666666663</v>
      </c>
      <c r="E14" s="119" t="str">
        <f>CONCATENATE('2019 Mos G'!I17," at ",'2019 Mos G'!G17)</f>
        <v>RedSox at Angels</v>
      </c>
      <c r="F14" s="119"/>
      <c r="G14" s="119" t="str">
        <f>'2019 Mos G'!J17</f>
        <v>Centennial Diamond</v>
      </c>
      <c r="H14" s="119"/>
      <c r="I14" s="119"/>
      <c r="J14" s="119"/>
      <c r="K14" s="119" t="s">
        <v>89</v>
      </c>
      <c r="L14" s="119"/>
      <c r="M14" s="119" t="str">
        <f>VLOOKUP('2019 Mos G'!G17,'2019 Mos Teams'!$G$3:$I$17,3,FALSE)</f>
        <v>11UAngels2019</v>
      </c>
      <c r="N14" s="119"/>
      <c r="O14" s="119">
        <v>1</v>
      </c>
      <c r="P14" s="119" t="str">
        <f>VLOOKUP('2019 Mos G'!I17,'2019 Mos Teams'!$G$3:$I$17,3,FALSE)</f>
        <v>11URedSox2019</v>
      </c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</row>
    <row r="15" spans="1:28" x14ac:dyDescent="0.25">
      <c r="A15" s="135" t="str">
        <f>TEXT('2019 Mos G'!B18,"mm/dd/yyyy")</f>
        <v>04/14/2019</v>
      </c>
      <c r="B15" s="136">
        <f>'2019 Mos G'!D18</f>
        <v>0.54166666666666663</v>
      </c>
      <c r="C15" s="135" t="str">
        <f t="shared" si="0"/>
        <v>04/14/2019</v>
      </c>
      <c r="D15" s="136">
        <f>'2019 Mos G'!E18</f>
        <v>0.625</v>
      </c>
      <c r="E15" s="119" t="str">
        <f>CONCATENATE('2019 Mos G'!I18," at ",'2019 Mos G'!G18)</f>
        <v>Giants at Astros</v>
      </c>
      <c r="F15" s="119"/>
      <c r="G15" s="119" t="str">
        <f>'2019 Mos G'!J18</f>
        <v>Centennial Diamond</v>
      </c>
      <c r="H15" s="119"/>
      <c r="I15" s="119"/>
      <c r="J15" s="119"/>
      <c r="K15" s="119" t="s">
        <v>89</v>
      </c>
      <c r="L15" s="119"/>
      <c r="M15" s="119" t="str">
        <f>VLOOKUP('2019 Mos G'!G18,'2019 Mos Teams'!$G$3:$I$17,3,FALSE)</f>
        <v>11UAstros2019</v>
      </c>
      <c r="N15" s="119"/>
      <c r="O15" s="119">
        <v>1</v>
      </c>
      <c r="P15" s="119" t="str">
        <f>VLOOKUP('2019 Mos G'!I18,'2019 Mos Teams'!$G$3:$I$17,3,FALSE)</f>
        <v>11UGiants2019</v>
      </c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</row>
    <row r="16" spans="1:28" x14ac:dyDescent="0.25">
      <c r="A16" s="135" t="str">
        <f>TEXT('2019 Mos G'!B19,"mm/dd/yyyy")</f>
        <v>04/14/2019</v>
      </c>
      <c r="B16" s="136">
        <f>'2019 Mos G'!D19</f>
        <v>0.54166666666666663</v>
      </c>
      <c r="C16" s="135" t="str">
        <f t="shared" si="0"/>
        <v>04/14/2019</v>
      </c>
      <c r="D16" s="136">
        <f>'2019 Mos G'!E19</f>
        <v>0.64583333333333326</v>
      </c>
      <c r="E16" s="119" t="str">
        <f>CONCATENATE('2019 Mos G'!I19," at ",'2019 Mos G'!G19)</f>
        <v>Rays at Pirates</v>
      </c>
      <c r="F16" s="119"/>
      <c r="G16" s="119" t="str">
        <f>'2019 Mos G'!J19</f>
        <v>Bakerview East</v>
      </c>
      <c r="H16" s="119"/>
      <c r="I16" s="119"/>
      <c r="J16" s="119"/>
      <c r="K16" s="119" t="s">
        <v>89</v>
      </c>
      <c r="L16" s="119"/>
      <c r="M16" s="119" t="str">
        <f>VLOOKUP('2019 Mos G'!G19,'2019 Mos Teams'!$G$3:$I$17,3,FALSE)</f>
        <v>11UPirates2019</v>
      </c>
      <c r="N16" s="119"/>
      <c r="O16" s="119">
        <v>1</v>
      </c>
      <c r="P16" s="119" t="str">
        <f>VLOOKUP('2019 Mos G'!I19,'2019 Mos Teams'!$G$3:$I$17,3,FALSE)</f>
        <v>11URays2019</v>
      </c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</row>
    <row r="17" spans="1:28" x14ac:dyDescent="0.25">
      <c r="A17" s="135" t="str">
        <f>TEXT('2019 Mos G'!B20,"mm/dd/yyyy")</f>
        <v>04/14/2019</v>
      </c>
      <c r="B17" s="136">
        <f>'2019 Mos G'!D20</f>
        <v>0.625</v>
      </c>
      <c r="C17" s="135" t="str">
        <f t="shared" si="0"/>
        <v>04/14/2019</v>
      </c>
      <c r="D17" s="136">
        <f>'2019 Mos G'!E20</f>
        <v>0.70833333333333337</v>
      </c>
      <c r="E17" s="119" t="str">
        <f>CONCATENATE('2019 Mos G'!I20," at ",'2019 Mos G'!G20)</f>
        <v>Angels at Royals</v>
      </c>
      <c r="F17" s="119"/>
      <c r="G17" s="119" t="str">
        <f>'2019 Mos G'!J20</f>
        <v>Centennial Diamond</v>
      </c>
      <c r="H17" s="119"/>
      <c r="I17" s="119"/>
      <c r="J17" s="119"/>
      <c r="K17" s="119" t="s">
        <v>89</v>
      </c>
      <c r="L17" s="119"/>
      <c r="M17" s="119" t="str">
        <f>VLOOKUP('2019 Mos G'!G20,'2019 Mos Teams'!$G$3:$I$17,3,FALSE)</f>
        <v>11URoyals2019</v>
      </c>
      <c r="N17" s="119"/>
      <c r="O17" s="119">
        <v>1</v>
      </c>
      <c r="P17" s="119" t="str">
        <f>VLOOKUP('2019 Mos G'!I20,'2019 Mos Teams'!$G$3:$I$17,3,FALSE)</f>
        <v>11UAngels2019</v>
      </c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</row>
    <row r="18" spans="1:28" x14ac:dyDescent="0.25">
      <c r="A18" s="135" t="str">
        <f>TEXT('2019 Mos G'!B21,"mm/dd/yyyy")</f>
        <v>04/14/2019</v>
      </c>
      <c r="B18" s="136">
        <f>'2019 Mos G'!D21</f>
        <v>0.625</v>
      </c>
      <c r="C18" s="135" t="str">
        <f t="shared" si="0"/>
        <v>04/14/2019</v>
      </c>
      <c r="D18" s="136">
        <f>'2019 Mos G'!E21</f>
        <v>0.72916666666666663</v>
      </c>
      <c r="E18" s="119" t="str">
        <f>CONCATENATE('2019 Mos G'!I21," at ",'2019 Mos G'!G21)</f>
        <v>Nationals at Brewers</v>
      </c>
      <c r="F18" s="119"/>
      <c r="G18" s="119" t="str">
        <f>'2019 Mos G'!J21</f>
        <v>Bakerview West</v>
      </c>
      <c r="H18" s="119"/>
      <c r="I18" s="119"/>
      <c r="J18" s="119"/>
      <c r="K18" s="119" t="s">
        <v>89</v>
      </c>
      <c r="L18" s="119"/>
      <c r="M18" s="119" t="str">
        <f>VLOOKUP('2019 Mos G'!G21,'2019 Mos Teams'!$G$3:$I$17,3,FALSE)</f>
        <v>11UBrewers2019</v>
      </c>
      <c r="N18" s="119"/>
      <c r="O18" s="119">
        <v>1</v>
      </c>
      <c r="P18" s="119" t="str">
        <f>VLOOKUP('2019 Mos G'!I21,'2019 Mos Teams'!$G$3:$I$17,3,FALSE)</f>
        <v>11UNationals2019</v>
      </c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</row>
    <row r="19" spans="1:28" x14ac:dyDescent="0.25">
      <c r="A19" s="135" t="str">
        <f>TEXT('2019 Mos G'!B22,"mm/dd/yyyy")</f>
        <v>04/14/2019</v>
      </c>
      <c r="B19" s="136">
        <f>'2019 Mos G'!D22</f>
        <v>0.64583333333333337</v>
      </c>
      <c r="C19" s="135" t="str">
        <f t="shared" si="0"/>
        <v>04/14/2019</v>
      </c>
      <c r="D19" s="136">
        <f>'2019 Mos G'!E22</f>
        <v>0.75</v>
      </c>
      <c r="E19" s="119" t="str">
        <f>CONCATENATE('2019 Mos G'!I22," at ",'2019 Mos G'!G22)</f>
        <v>Yankees at BlueJays</v>
      </c>
      <c r="F19" s="119"/>
      <c r="G19" s="119" t="str">
        <f>'2019 Mos G'!J22</f>
        <v>Bakerview East</v>
      </c>
      <c r="H19" s="119"/>
      <c r="I19" s="119"/>
      <c r="J19" s="119"/>
      <c r="K19" s="119" t="s">
        <v>89</v>
      </c>
      <c r="L19" s="119"/>
      <c r="M19" s="119" t="str">
        <f>VLOOKUP('2019 Mos G'!G22,'2019 Mos Teams'!$G$3:$I$17,3,FALSE)</f>
        <v>11UBlueJays2019</v>
      </c>
      <c r="N19" s="119"/>
      <c r="O19" s="119">
        <v>1</v>
      </c>
      <c r="P19" s="119" t="str">
        <f>VLOOKUP('2019 Mos G'!I22,'2019 Mos Teams'!$G$3:$I$17,3,FALSE)</f>
        <v>11UYankees2019</v>
      </c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</row>
    <row r="20" spans="1:28" x14ac:dyDescent="0.25">
      <c r="A20" s="135" t="str">
        <f>TEXT('2019 Mos G'!B23,"mm/dd/yyyy")</f>
        <v>04/14/2019</v>
      </c>
      <c r="B20" s="136">
        <f>'2019 Mos G'!D23</f>
        <v>0.70833333333333337</v>
      </c>
      <c r="C20" s="135" t="str">
        <f t="shared" si="0"/>
        <v>04/14/2019</v>
      </c>
      <c r="D20" s="136">
        <f>'2019 Mos G'!E23</f>
        <v>0.8125</v>
      </c>
      <c r="E20" s="119" t="str">
        <f>CONCATENATE('2019 Mos G'!I23," at ",'2019 Mos G'!G23)</f>
        <v>Astros at RedSox</v>
      </c>
      <c r="F20" s="119"/>
      <c r="G20" s="119" t="str">
        <f>'2019 Mos G'!J23</f>
        <v>Centennial Diamond</v>
      </c>
      <c r="H20" s="119"/>
      <c r="I20" s="119"/>
      <c r="J20" s="119"/>
      <c r="K20" s="119" t="s">
        <v>89</v>
      </c>
      <c r="L20" s="119"/>
      <c r="M20" s="119" t="str">
        <f>VLOOKUP('2019 Mos G'!G23,'2019 Mos Teams'!$G$3:$I$17,3,FALSE)</f>
        <v>11URedSox2019</v>
      </c>
      <c r="N20" s="119"/>
      <c r="O20" s="119">
        <v>1</v>
      </c>
      <c r="P20" s="119" t="str">
        <f>VLOOKUP('2019 Mos G'!I23,'2019 Mos Teams'!$G$3:$I$17,3,FALSE)</f>
        <v>11UAstros2019</v>
      </c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</row>
    <row r="21" spans="1:28" x14ac:dyDescent="0.25">
      <c r="A21" s="135" t="str">
        <f>TEXT('2019 Mos G'!B24,"mm/dd/yyyy")</f>
        <v>04/17/2019</v>
      </c>
      <c r="B21" s="136">
        <f>'2019 Mos G'!D24</f>
        <v>0.72916666666666663</v>
      </c>
      <c r="C21" s="135" t="str">
        <f t="shared" si="0"/>
        <v>04/17/2019</v>
      </c>
      <c r="D21" s="136">
        <f>'2019 Mos G'!E24</f>
        <v>0.83333333333333326</v>
      </c>
      <c r="E21" s="119" t="str">
        <f>CONCATENATE('2019 Mos G'!I24," at ",'2019 Mos G'!G24)</f>
        <v>Brewers at Pirates</v>
      </c>
      <c r="F21" s="119"/>
      <c r="G21" s="119" t="str">
        <f>'2019 Mos G'!J24</f>
        <v>SSAP #3 - West</v>
      </c>
      <c r="H21" s="119"/>
      <c r="I21" s="119"/>
      <c r="J21" s="119"/>
      <c r="K21" s="119" t="s">
        <v>89</v>
      </c>
      <c r="L21" s="119"/>
      <c r="M21" s="119" t="str">
        <f>VLOOKUP('2019 Mos G'!G24,'2019 Mos Teams'!$G$3:$I$17,3,FALSE)</f>
        <v>11UPirates2019</v>
      </c>
      <c r="N21" s="119"/>
      <c r="O21" s="119">
        <v>1</v>
      </c>
      <c r="P21" s="119" t="str">
        <f>VLOOKUP('2019 Mos G'!I24,'2019 Mos Teams'!$G$3:$I$17,3,FALSE)</f>
        <v>11UBrewers2019</v>
      </c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</row>
    <row r="22" spans="1:28" x14ac:dyDescent="0.25">
      <c r="A22" s="135" t="str">
        <f>TEXT('2019 Mos G'!B25,"mm/dd/yyyy")</f>
        <v>04/18/2019</v>
      </c>
      <c r="B22" s="136">
        <f>'2019 Mos G'!D25</f>
        <v>0.72916666666666663</v>
      </c>
      <c r="C22" s="135" t="str">
        <f t="shared" si="0"/>
        <v>04/18/2019</v>
      </c>
      <c r="D22" s="136">
        <f>'2019 Mos G'!E25</f>
        <v>0.83333333333333326</v>
      </c>
      <c r="E22" s="119" t="str">
        <f>CONCATENATE('2019 Mos G'!I25," at ",'2019 Mos G'!G25)</f>
        <v>Mariners at Yankees</v>
      </c>
      <c r="F22" s="119"/>
      <c r="G22" s="119" t="str">
        <f>'2019 Mos G'!J25</f>
        <v>SSAP #3 - East</v>
      </c>
      <c r="H22" s="119"/>
      <c r="I22" s="119"/>
      <c r="J22" s="119"/>
      <c r="K22" s="119" t="s">
        <v>89</v>
      </c>
      <c r="L22" s="119"/>
      <c r="M22" s="119" t="str">
        <f>VLOOKUP('2019 Mos G'!G25,'2019 Mos Teams'!$G$3:$I$17,3,FALSE)</f>
        <v>11UYankees2019</v>
      </c>
      <c r="N22" s="119"/>
      <c r="O22" s="119">
        <v>1</v>
      </c>
      <c r="P22" s="119" t="str">
        <f>VLOOKUP('2019 Mos G'!I25,'2019 Mos Teams'!$G$3:$I$17,3,FALSE)</f>
        <v>11UMariners2019</v>
      </c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</row>
    <row r="23" spans="1:28" x14ac:dyDescent="0.25">
      <c r="A23" s="135" t="str">
        <f>TEXT('2019 Mos G'!B26,"mm/dd/yyyy")</f>
        <v>04/18/2019</v>
      </c>
      <c r="B23" s="136">
        <f>'2019 Mos G'!D26</f>
        <v>0.72916666666666663</v>
      </c>
      <c r="C23" s="135" t="str">
        <f t="shared" si="0"/>
        <v>04/18/2019</v>
      </c>
      <c r="D23" s="136">
        <f>'2019 Mos G'!E26</f>
        <v>0.83333333333333326</v>
      </c>
      <c r="E23" s="119" t="str">
        <f>CONCATENATE('2019 Mos G'!I26," at ",'2019 Mos G'!G26)</f>
        <v>BlueJays at Athletics</v>
      </c>
      <c r="F23" s="119"/>
      <c r="G23" s="119" t="str">
        <f>'2019 Mos G'!J26</f>
        <v>SSAP #3 - West</v>
      </c>
      <c r="H23" s="119"/>
      <c r="I23" s="119"/>
      <c r="J23" s="119"/>
      <c r="K23" s="119" t="s">
        <v>89</v>
      </c>
      <c r="L23" s="119"/>
      <c r="M23" s="119" t="str">
        <f>VLOOKUP('2019 Mos G'!G26,'2019 Mos Teams'!$G$3:$I$17,3,FALSE)</f>
        <v>11UAthletics2019</v>
      </c>
      <c r="N23" s="119"/>
      <c r="O23" s="119">
        <v>1</v>
      </c>
      <c r="P23" s="119" t="str">
        <f>VLOOKUP('2019 Mos G'!I26,'2019 Mos Teams'!$G$3:$I$17,3,FALSE)</f>
        <v>11UBlueJays2019</v>
      </c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</row>
    <row r="24" spans="1:28" x14ac:dyDescent="0.25">
      <c r="A24" s="135" t="str">
        <f>TEXT('2019 Mos G'!B27,"mm/dd/yyyy")</f>
        <v>04/18/2019</v>
      </c>
      <c r="B24" s="136">
        <f>'2019 Mos G'!D27</f>
        <v>0.72916666666666663</v>
      </c>
      <c r="C24" s="135" t="str">
        <f t="shared" si="0"/>
        <v>04/18/2019</v>
      </c>
      <c r="D24" s="136">
        <f>'2019 Mos G'!E27</f>
        <v>0.83333333333333326</v>
      </c>
      <c r="E24" s="119" t="str">
        <f>CONCATENATE('2019 Mos G'!I27," at ",'2019 Mos G'!G27)</f>
        <v>Rays at Mets</v>
      </c>
      <c r="F24" s="119"/>
      <c r="G24" s="119" t="str">
        <f>'2019 Mos G'!J27</f>
        <v>Centennial Diamond</v>
      </c>
      <c r="H24" s="119"/>
      <c r="I24" s="119"/>
      <c r="J24" s="119"/>
      <c r="K24" s="119" t="s">
        <v>89</v>
      </c>
      <c r="L24" s="119"/>
      <c r="M24" s="119" t="str">
        <f>VLOOKUP('2019 Mos G'!G27,'2019 Mos Teams'!$G$3:$I$17,3,FALSE)</f>
        <v>11UMets2019</v>
      </c>
      <c r="N24" s="119"/>
      <c r="O24" s="119">
        <v>1</v>
      </c>
      <c r="P24" s="119" t="str">
        <f>VLOOKUP('2019 Mos G'!I27,'2019 Mos Teams'!$G$3:$I$17,3,FALSE)</f>
        <v>11URays2019</v>
      </c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</row>
    <row r="25" spans="1:28" x14ac:dyDescent="0.25">
      <c r="A25" s="135" t="str">
        <f>TEXT('2019 Mos G'!B28,"mm/dd/yyyy")</f>
        <v>04/24/2019</v>
      </c>
      <c r="B25" s="136">
        <f>'2019 Mos G'!D28</f>
        <v>0.72916666666666663</v>
      </c>
      <c r="C25" s="135" t="str">
        <f t="shared" si="0"/>
        <v>04/24/2019</v>
      </c>
      <c r="D25" s="136">
        <f>'2019 Mos G'!E28</f>
        <v>0.83333333333333326</v>
      </c>
      <c r="E25" s="119" t="str">
        <f>CONCATENATE('2019 Mos G'!I28," at ",'2019 Mos G'!G28)</f>
        <v>Nationals at BlueJays</v>
      </c>
      <c r="F25" s="119"/>
      <c r="G25" s="119" t="str">
        <f>'2019 Mos G'!J28</f>
        <v>SSAP #3 - West</v>
      </c>
      <c r="H25" s="119"/>
      <c r="I25" s="119"/>
      <c r="J25" s="119"/>
      <c r="K25" s="119" t="s">
        <v>89</v>
      </c>
      <c r="L25" s="119"/>
      <c r="M25" s="119" t="str">
        <f>VLOOKUP('2019 Mos G'!G28,'2019 Mos Teams'!$G$3:$I$17,3,FALSE)</f>
        <v>11UBlueJays2019</v>
      </c>
      <c r="N25" s="119"/>
      <c r="O25" s="119">
        <v>1</v>
      </c>
      <c r="P25" s="119" t="str">
        <f>VLOOKUP('2019 Mos G'!I28,'2019 Mos Teams'!$G$3:$I$17,3,FALSE)</f>
        <v>11UNationals2019</v>
      </c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</row>
    <row r="26" spans="1:28" x14ac:dyDescent="0.25">
      <c r="A26" s="135" t="str">
        <f>TEXT('2019 Mos G'!B29,"mm/dd/yyyy")</f>
        <v>04/25/2019</v>
      </c>
      <c r="B26" s="136">
        <f>'2019 Mos G'!D29</f>
        <v>0.72916666666666663</v>
      </c>
      <c r="C26" s="135" t="str">
        <f t="shared" si="0"/>
        <v>04/25/2019</v>
      </c>
      <c r="D26" s="136">
        <f>'2019 Mos G'!E29</f>
        <v>0.83333333333333326</v>
      </c>
      <c r="E26" s="119" t="str">
        <f>CONCATENATE('2019 Mos G'!I29," at ",'2019 Mos G'!G29)</f>
        <v>Yankees at Mariners</v>
      </c>
      <c r="F26" s="119"/>
      <c r="G26" s="119" t="str">
        <f>'2019 Mos G'!J29</f>
        <v>SSAP #3 - East</v>
      </c>
      <c r="H26" s="119"/>
      <c r="I26" s="119"/>
      <c r="J26" s="119"/>
      <c r="K26" s="119" t="s">
        <v>89</v>
      </c>
      <c r="L26" s="119"/>
      <c r="M26" s="119" t="str">
        <f>VLOOKUP('2019 Mos G'!G29,'2019 Mos Teams'!$G$3:$I$17,3,FALSE)</f>
        <v>11UMariners2019</v>
      </c>
      <c r="N26" s="119"/>
      <c r="O26" s="119">
        <v>1</v>
      </c>
      <c r="P26" s="119" t="str">
        <f>VLOOKUP('2019 Mos G'!I29,'2019 Mos Teams'!$G$3:$I$17,3,FALSE)</f>
        <v>11UYankees2019</v>
      </c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</row>
    <row r="27" spans="1:28" x14ac:dyDescent="0.25">
      <c r="A27" s="135" t="str">
        <f>TEXT('2019 Mos G'!B30,"mm/dd/yyyy")</f>
        <v>04/25/2019</v>
      </c>
      <c r="B27" s="136">
        <f>'2019 Mos G'!D30</f>
        <v>0.72916666666666663</v>
      </c>
      <c r="C27" s="135" t="str">
        <f t="shared" si="0"/>
        <v>04/25/2019</v>
      </c>
      <c r="D27" s="136">
        <f>'2019 Mos G'!E30</f>
        <v>0.83333333333333326</v>
      </c>
      <c r="E27" s="119" t="str">
        <f>CONCATENATE('2019 Mos G'!I30," at ",'2019 Mos G'!G30)</f>
        <v>Athletics at Rays</v>
      </c>
      <c r="F27" s="119"/>
      <c r="G27" s="119" t="str">
        <f>'2019 Mos G'!J30</f>
        <v>SSAP #3 - West</v>
      </c>
      <c r="H27" s="119"/>
      <c r="I27" s="119"/>
      <c r="J27" s="119"/>
      <c r="K27" s="119" t="s">
        <v>89</v>
      </c>
      <c r="L27" s="119"/>
      <c r="M27" s="119" t="str">
        <f>VLOOKUP('2019 Mos G'!G30,'2019 Mos Teams'!$G$3:$I$17,3,FALSE)</f>
        <v>11URays2019</v>
      </c>
      <c r="N27" s="119"/>
      <c r="O27" s="119">
        <v>1</v>
      </c>
      <c r="P27" s="119" t="str">
        <f>VLOOKUP('2019 Mos G'!I30,'2019 Mos Teams'!$G$3:$I$17,3,FALSE)</f>
        <v>11UAthletics2019</v>
      </c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</row>
    <row r="28" spans="1:28" x14ac:dyDescent="0.25">
      <c r="A28" s="135" t="str">
        <f>TEXT('2019 Mos G'!B31,"mm/dd/yyyy")</f>
        <v>04/25/2019</v>
      </c>
      <c r="B28" s="136">
        <f>'2019 Mos G'!D31</f>
        <v>0.72916666666666663</v>
      </c>
      <c r="C28" s="135" t="str">
        <f t="shared" si="0"/>
        <v>04/25/2019</v>
      </c>
      <c r="D28" s="136">
        <f>'2019 Mos G'!E31</f>
        <v>0.83333333333333326</v>
      </c>
      <c r="E28" s="119" t="str">
        <f>CONCATENATE('2019 Mos G'!I31," at ",'2019 Mos G'!G31)</f>
        <v>Mets at Brewers</v>
      </c>
      <c r="F28" s="119"/>
      <c r="G28" s="119" t="str">
        <f>'2019 Mos G'!J31</f>
        <v>Centennial Diamond</v>
      </c>
      <c r="H28" s="119"/>
      <c r="I28" s="119"/>
      <c r="J28" s="119"/>
      <c r="K28" s="119" t="s">
        <v>89</v>
      </c>
      <c r="L28" s="119"/>
      <c r="M28" s="119" t="str">
        <f>VLOOKUP('2019 Mos G'!G31,'2019 Mos Teams'!$G$3:$I$17,3,FALSE)</f>
        <v>11UBrewers2019</v>
      </c>
      <c r="N28" s="119"/>
      <c r="O28" s="119">
        <v>1</v>
      </c>
      <c r="P28" s="119" t="str">
        <f>VLOOKUP('2019 Mos G'!I31,'2019 Mos Teams'!$G$3:$I$17,3,FALSE)</f>
        <v>11UMets2019</v>
      </c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</row>
    <row r="29" spans="1:28" x14ac:dyDescent="0.25">
      <c r="A29" s="135" t="str">
        <f>TEXT('2019 Mos G'!B32,"mm/dd/yyyy")</f>
        <v>04/26/2019</v>
      </c>
      <c r="B29" s="136">
        <f>'2019 Mos G'!D32</f>
        <v>0.70833333333333337</v>
      </c>
      <c r="C29" s="135" t="str">
        <f t="shared" si="0"/>
        <v>04/26/2019</v>
      </c>
      <c r="D29" s="136">
        <f>'2019 Mos G'!E32</f>
        <v>0.79166666666666663</v>
      </c>
      <c r="E29" s="119" t="str">
        <f>CONCATENATE('2019 Mos G'!I32," at ",'2019 Mos G'!G32)</f>
        <v>RedSox at Giants</v>
      </c>
      <c r="F29" s="119"/>
      <c r="G29" s="119" t="str">
        <f>'2019 Mos G'!J32</f>
        <v>Softball City</v>
      </c>
      <c r="H29" s="119"/>
      <c r="I29" s="119"/>
      <c r="J29" s="119"/>
      <c r="K29" s="119" t="s">
        <v>89</v>
      </c>
      <c r="L29" s="119"/>
      <c r="M29" s="119" t="str">
        <f>VLOOKUP('2019 Mos G'!G32,'2019 Mos Teams'!$G$3:$I$17,3,FALSE)</f>
        <v>11UGiants2019</v>
      </c>
      <c r="N29" s="119"/>
      <c r="O29" s="119">
        <v>1</v>
      </c>
      <c r="P29" s="119" t="str">
        <f>VLOOKUP('2019 Mos G'!I32,'2019 Mos Teams'!$G$3:$I$17,3,FALSE)</f>
        <v>11URedSox2019</v>
      </c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</row>
    <row r="30" spans="1:28" x14ac:dyDescent="0.25">
      <c r="A30" s="135" t="str">
        <f>TEXT('2019 Mos G'!B33,"mm/dd/yyyy")</f>
        <v>04/26/2019</v>
      </c>
      <c r="B30" s="136">
        <f>'2019 Mos G'!D33</f>
        <v>0.70833333333333337</v>
      </c>
      <c r="C30" s="135" t="str">
        <f t="shared" si="0"/>
        <v>04/26/2019</v>
      </c>
      <c r="D30" s="136">
        <f>'2019 Mos G'!E33</f>
        <v>0.79166666666666663</v>
      </c>
      <c r="E30" s="119" t="str">
        <f>CONCATENATE('2019 Mos G'!I33," at ",'2019 Mos G'!G33)</f>
        <v>Astros at Royals</v>
      </c>
      <c r="F30" s="119"/>
      <c r="G30" s="119" t="str">
        <f>'2019 Mos G'!J33</f>
        <v>Centennial Diamond</v>
      </c>
      <c r="H30" s="119"/>
      <c r="I30" s="119"/>
      <c r="J30" s="119"/>
      <c r="K30" s="119" t="s">
        <v>89</v>
      </c>
      <c r="L30" s="119"/>
      <c r="M30" s="119" t="str">
        <f>VLOOKUP('2019 Mos G'!G33,'2019 Mos Teams'!$G$3:$I$17,3,FALSE)</f>
        <v>11URoyals2019</v>
      </c>
      <c r="N30" s="119"/>
      <c r="O30" s="119">
        <v>1</v>
      </c>
      <c r="P30" s="119" t="str">
        <f>VLOOKUP('2019 Mos G'!I33,'2019 Mos Teams'!$G$3:$I$17,3,FALSE)</f>
        <v>11UAstros2019</v>
      </c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</row>
    <row r="31" spans="1:28" x14ac:dyDescent="0.25">
      <c r="A31" s="135" t="str">
        <f>TEXT('2019 Mos G'!B34,"mm/dd/yyyy")</f>
        <v>04/26/2019</v>
      </c>
      <c r="B31" s="136">
        <f>'2019 Mos G'!D34</f>
        <v>0.79166666666666663</v>
      </c>
      <c r="C31" s="135" t="str">
        <f t="shared" si="0"/>
        <v>04/26/2019</v>
      </c>
      <c r="D31" s="136">
        <f>'2019 Mos G'!E34</f>
        <v>0.875</v>
      </c>
      <c r="E31" s="119" t="str">
        <f>CONCATENATE('2019 Mos G'!I34," at ",'2019 Mos G'!G34)</f>
        <v>NorthShore at Angels</v>
      </c>
      <c r="F31" s="119"/>
      <c r="G31" s="119" t="str">
        <f>'2019 Mos G'!J34</f>
        <v>Softball City</v>
      </c>
      <c r="H31" s="119"/>
      <c r="I31" s="119"/>
      <c r="J31" s="119"/>
      <c r="K31" s="119" t="s">
        <v>89</v>
      </c>
      <c r="L31" s="119"/>
      <c r="M31" s="119" t="str">
        <f>VLOOKUP('2019 Mos G'!G34,'2019 Mos Teams'!$G$3:$I$17,3,FALSE)</f>
        <v>11UAngels2019</v>
      </c>
      <c r="N31" s="119"/>
      <c r="O31" s="119">
        <v>1</v>
      </c>
      <c r="P31" s="119" t="str">
        <f>VLOOKUP('2019 Mos G'!I34,'2019 Mos Teams'!$G$3:$I$17,3,FALSE)</f>
        <v>11UNorthShore2019</v>
      </c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</row>
    <row r="32" spans="1:28" x14ac:dyDescent="0.25">
      <c r="A32" s="135" t="str">
        <f>TEXT('2019 Mos G'!B35,"mm/dd/yyyy")</f>
        <v>04/27/2019</v>
      </c>
      <c r="B32" s="136">
        <f>'2019 Mos G'!D35</f>
        <v>0.5</v>
      </c>
      <c r="C32" s="135" t="str">
        <f t="shared" si="0"/>
        <v>04/27/2019</v>
      </c>
      <c r="D32" s="136">
        <f>'2019 Mos G'!E35</f>
        <v>0.60416666666666663</v>
      </c>
      <c r="E32" s="119" t="str">
        <f>CONCATENATE('2019 Mos G'!I35," at ",'2019 Mos G'!G35)</f>
        <v>Pirates at Mariners</v>
      </c>
      <c r="F32" s="119"/>
      <c r="G32" s="119" t="str">
        <f>'2019 Mos G'!J35</f>
        <v>Centennial Diamond</v>
      </c>
      <c r="H32" s="119"/>
      <c r="I32" s="119"/>
      <c r="J32" s="119"/>
      <c r="K32" s="119" t="s">
        <v>89</v>
      </c>
      <c r="L32" s="119"/>
      <c r="M32" s="119" t="str">
        <f>VLOOKUP('2019 Mos G'!G35,'2019 Mos Teams'!$G$3:$I$17,3,FALSE)</f>
        <v>11UMariners2019</v>
      </c>
      <c r="N32" s="119"/>
      <c r="O32" s="119">
        <v>1</v>
      </c>
      <c r="P32" s="119" t="str">
        <f>VLOOKUP('2019 Mos G'!I35,'2019 Mos Teams'!$G$3:$I$17,3,FALSE)</f>
        <v>11UPirates2019</v>
      </c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</row>
    <row r="33" spans="1:28" x14ac:dyDescent="0.25">
      <c r="A33" s="135" t="str">
        <f>TEXT('2019 Mos G'!B36,"mm/dd/yyyy")</f>
        <v>04/27/2019</v>
      </c>
      <c r="B33" s="136">
        <f>'2019 Mos G'!D36</f>
        <v>0.60416666666666663</v>
      </c>
      <c r="C33" s="135" t="str">
        <f t="shared" si="0"/>
        <v>04/27/2019</v>
      </c>
      <c r="D33" s="136">
        <f>'2019 Mos G'!E36</f>
        <v>0.70833333333333326</v>
      </c>
      <c r="E33" s="119" t="str">
        <f>CONCATENATE('2019 Mos G'!I36," at ",'2019 Mos G'!G36)</f>
        <v>Brewers at BlueJays</v>
      </c>
      <c r="F33" s="119"/>
      <c r="G33" s="119" t="str">
        <f>'2019 Mos G'!J36</f>
        <v>Centennial Diamond</v>
      </c>
      <c r="H33" s="119"/>
      <c r="I33" s="119"/>
      <c r="J33" s="119"/>
      <c r="K33" s="119" t="s">
        <v>89</v>
      </c>
      <c r="L33" s="119"/>
      <c r="M33" s="119" t="str">
        <f>VLOOKUP('2019 Mos G'!G36,'2019 Mos Teams'!$G$3:$I$17,3,FALSE)</f>
        <v>11UBlueJays2019</v>
      </c>
      <c r="N33" s="119"/>
      <c r="O33" s="119">
        <v>1</v>
      </c>
      <c r="P33" s="119" t="str">
        <f>VLOOKUP('2019 Mos G'!I36,'2019 Mos Teams'!$G$3:$I$17,3,FALSE)</f>
        <v>11UBrewers2019</v>
      </c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</row>
    <row r="34" spans="1:28" x14ac:dyDescent="0.25">
      <c r="A34" s="135" t="str">
        <f>TEXT('2019 Mos G'!B37,"mm/dd/yyyy")</f>
        <v>04/27/2019</v>
      </c>
      <c r="B34" s="136">
        <f>'2019 Mos G'!D37</f>
        <v>0.6875</v>
      </c>
      <c r="C34" s="135" t="str">
        <f t="shared" si="0"/>
        <v>04/27/2019</v>
      </c>
      <c r="D34" s="136">
        <f>'2019 Mos G'!E37</f>
        <v>0.79166666666666663</v>
      </c>
      <c r="E34" s="119" t="str">
        <f>CONCATENATE('2019 Mos G'!I37," at ",'2019 Mos G'!G37)</f>
        <v>Athletics at Yankees</v>
      </c>
      <c r="F34" s="119"/>
      <c r="G34" s="119" t="str">
        <f>'2019 Mos G'!J37</f>
        <v>Centennial Diamond</v>
      </c>
      <c r="H34" s="119"/>
      <c r="I34" s="119"/>
      <c r="J34" s="119"/>
      <c r="K34" s="119" t="s">
        <v>89</v>
      </c>
      <c r="L34" s="119"/>
      <c r="M34" s="119" t="str">
        <f>VLOOKUP('2019 Mos G'!G37,'2019 Mos Teams'!$G$3:$I$17,3,FALSE)</f>
        <v>11UYankees2019</v>
      </c>
      <c r="N34" s="119"/>
      <c r="O34" s="119">
        <v>1</v>
      </c>
      <c r="P34" s="119" t="str">
        <f>VLOOKUP('2019 Mos G'!I37,'2019 Mos Teams'!$G$3:$I$17,3,FALSE)</f>
        <v>11UAthletics2019</v>
      </c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</row>
    <row r="35" spans="1:28" x14ac:dyDescent="0.25">
      <c r="A35" s="135" t="str">
        <f>TEXT('2019 Mos G'!B38,"mm/dd/yyyy")</f>
        <v>04/27/2019</v>
      </c>
      <c r="B35" s="136">
        <f>'2019 Mos G'!D38</f>
        <v>0.70833333333333337</v>
      </c>
      <c r="C35" s="135" t="str">
        <f t="shared" si="0"/>
        <v>04/27/2019</v>
      </c>
      <c r="D35" s="136">
        <f>'2019 Mos G'!E38</f>
        <v>0.8125</v>
      </c>
      <c r="E35" s="119" t="str">
        <f>CONCATENATE('2019 Mos G'!I38," at ",'2019 Mos G'!G38)</f>
        <v>Mets at Nationals</v>
      </c>
      <c r="F35" s="119"/>
      <c r="G35" s="119" t="str">
        <f>'2019 Mos G'!J38</f>
        <v>Centennial Diamond</v>
      </c>
      <c r="H35" s="119"/>
      <c r="I35" s="119"/>
      <c r="J35" s="119"/>
      <c r="K35" s="119" t="s">
        <v>89</v>
      </c>
      <c r="L35" s="119"/>
      <c r="M35" s="119" t="str">
        <f>VLOOKUP('2019 Mos G'!G38,'2019 Mos Teams'!$G$3:$I$17,3,FALSE)</f>
        <v>11UNationals2019</v>
      </c>
      <c r="N35" s="119"/>
      <c r="O35" s="119">
        <v>1</v>
      </c>
      <c r="P35" s="119" t="str">
        <f>VLOOKUP('2019 Mos G'!I38,'2019 Mos Teams'!$G$3:$I$17,3,FALSE)</f>
        <v>11UMets2019</v>
      </c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</row>
    <row r="36" spans="1:28" x14ac:dyDescent="0.25">
      <c r="A36" s="135" t="str">
        <f>TEXT('2019 Mos G'!B39,"mm/dd/yyyy")</f>
        <v>04/28/2019</v>
      </c>
      <c r="B36" s="136">
        <f>'2019 Mos G'!D39</f>
        <v>0.41666666666666669</v>
      </c>
      <c r="C36" s="135" t="str">
        <f t="shared" si="0"/>
        <v>04/28/2019</v>
      </c>
      <c r="D36" s="136">
        <f>'2019 Mos G'!E39</f>
        <v>0.52083333333333337</v>
      </c>
      <c r="E36" s="119" t="str">
        <f>CONCATENATE('2019 Mos G'!I39," at ",'2019 Mos G'!G39)</f>
        <v>Giants at Astros</v>
      </c>
      <c r="F36" s="119"/>
      <c r="G36" s="119" t="str">
        <f>'2019 Mos G'!J39</f>
        <v>Centennial Diamond</v>
      </c>
      <c r="H36" s="119"/>
      <c r="I36" s="119"/>
      <c r="J36" s="119"/>
      <c r="K36" s="119" t="s">
        <v>89</v>
      </c>
      <c r="L36" s="119"/>
      <c r="M36" s="119" t="str">
        <f>VLOOKUP('2019 Mos G'!G39,'2019 Mos Teams'!$G$3:$I$17,3,FALSE)</f>
        <v>11UAstros2019</v>
      </c>
      <c r="N36" s="119"/>
      <c r="O36" s="119">
        <v>1</v>
      </c>
      <c r="P36" s="119" t="str">
        <f>VLOOKUP('2019 Mos G'!I39,'2019 Mos Teams'!$G$3:$I$17,3,FALSE)</f>
        <v>11UGiants2019</v>
      </c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</row>
    <row r="37" spans="1:28" x14ac:dyDescent="0.25">
      <c r="A37" s="135" t="str">
        <f>TEXT('2019 Mos G'!B40,"mm/dd/yyyy")</f>
        <v>04/28/2019</v>
      </c>
      <c r="B37" s="136">
        <f>'2019 Mos G'!D40</f>
        <v>0.54166666666666663</v>
      </c>
      <c r="C37" s="135" t="str">
        <f t="shared" si="0"/>
        <v>04/28/2019</v>
      </c>
      <c r="D37" s="136">
        <f>'2019 Mos G'!E40</f>
        <v>0.64583333333333326</v>
      </c>
      <c r="E37" s="119" t="str">
        <f>CONCATENATE('2019 Mos G'!I40," at ",'2019 Mos G'!G40)</f>
        <v>Angels at RedSox</v>
      </c>
      <c r="F37" s="119"/>
      <c r="G37" s="119" t="str">
        <f>'2019 Mos G'!J40</f>
        <v>Centennial Diamond</v>
      </c>
      <c r="H37" s="119"/>
      <c r="I37" s="119"/>
      <c r="J37" s="119"/>
      <c r="K37" s="119" t="s">
        <v>89</v>
      </c>
      <c r="L37" s="119"/>
      <c r="M37" s="119" t="str">
        <f>VLOOKUP('2019 Mos G'!G40,'2019 Mos Teams'!$G$3:$I$17,3,FALSE)</f>
        <v>11URedSox2019</v>
      </c>
      <c r="N37" s="119"/>
      <c r="O37" s="119">
        <v>1</v>
      </c>
      <c r="P37" s="119" t="str">
        <f>VLOOKUP('2019 Mos G'!I40,'2019 Mos Teams'!$G$3:$I$17,3,FALSE)</f>
        <v>11UAngels2019</v>
      </c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</row>
    <row r="38" spans="1:28" x14ac:dyDescent="0.25">
      <c r="A38" s="135" t="str">
        <f>TEXT('2019 Mos G'!B41,"mm/dd/yyyy")</f>
        <v>04/28/2019</v>
      </c>
      <c r="B38" s="136">
        <f>'2019 Mos G'!D41</f>
        <v>0.64583333333333337</v>
      </c>
      <c r="C38" s="135" t="str">
        <f t="shared" si="0"/>
        <v>04/28/2019</v>
      </c>
      <c r="D38" s="136">
        <f>'2019 Mos G'!E41</f>
        <v>0.75</v>
      </c>
      <c r="E38" s="119" t="str">
        <f>CONCATENATE('2019 Mos G'!I41," at ",'2019 Mos G'!G41)</f>
        <v>NorthShore at Royals</v>
      </c>
      <c r="F38" s="119"/>
      <c r="G38" s="119" t="str">
        <f>'2019 Mos G'!J41</f>
        <v>Centennial Diamond</v>
      </c>
      <c r="H38" s="119"/>
      <c r="I38" s="119"/>
      <c r="J38" s="119"/>
      <c r="K38" s="119" t="s">
        <v>89</v>
      </c>
      <c r="L38" s="119"/>
      <c r="M38" s="119" t="str">
        <f>VLOOKUP('2019 Mos G'!G41,'2019 Mos Teams'!$G$3:$I$17,3,FALSE)</f>
        <v>11URoyals2019</v>
      </c>
      <c r="N38" s="119"/>
      <c r="O38" s="119">
        <v>1</v>
      </c>
      <c r="P38" s="119" t="str">
        <f>VLOOKUP('2019 Mos G'!I41,'2019 Mos Teams'!$G$3:$I$17,3,FALSE)</f>
        <v>11UNorthShore2019</v>
      </c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</row>
    <row r="39" spans="1:28" x14ac:dyDescent="0.25">
      <c r="A39" s="135" t="str">
        <f>TEXT('2019 Mos G'!B42,"mm/dd/yyyy")</f>
        <v>05/01/2019</v>
      </c>
      <c r="B39" s="136">
        <f>'2019 Mos G'!D42</f>
        <v>0.72916666666666663</v>
      </c>
      <c r="C39" s="135" t="str">
        <f t="shared" si="0"/>
        <v>05/01/2019</v>
      </c>
      <c r="D39" s="136">
        <f>'2019 Mos G'!E42</f>
        <v>0.83333333333333326</v>
      </c>
      <c r="E39" s="119" t="str">
        <f>CONCATENATE('2019 Mos G'!I42," at ",'2019 Mos G'!G42)</f>
        <v>Nationals at Mets</v>
      </c>
      <c r="F39" s="119"/>
      <c r="G39" s="119" t="str">
        <f>'2019 Mos G'!J42</f>
        <v>SSAP #3 - West</v>
      </c>
      <c r="H39" s="119"/>
      <c r="I39" s="119"/>
      <c r="J39" s="119"/>
      <c r="K39" s="119" t="s">
        <v>89</v>
      </c>
      <c r="L39" s="119"/>
      <c r="M39" s="119" t="str">
        <f>VLOOKUP('2019 Mos G'!G42,'2019 Mos Teams'!$G$3:$I$17,3,FALSE)</f>
        <v>11UMets2019</v>
      </c>
      <c r="N39" s="119"/>
      <c r="O39" s="119">
        <v>1</v>
      </c>
      <c r="P39" s="119" t="str">
        <f>VLOOKUP('2019 Mos G'!I42,'2019 Mos Teams'!$G$3:$I$17,3,FALSE)</f>
        <v>11UNationals2019</v>
      </c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</row>
    <row r="40" spans="1:28" x14ac:dyDescent="0.25">
      <c r="A40" s="135" t="str">
        <f>TEXT('2019 Mos G'!B43,"mm/dd/yyyy")</f>
        <v>05/02/2019</v>
      </c>
      <c r="B40" s="136">
        <f>'2019 Mos G'!D43</f>
        <v>0.72916666666666663</v>
      </c>
      <c r="C40" s="135" t="str">
        <f t="shared" si="0"/>
        <v>05/02/2019</v>
      </c>
      <c r="D40" s="136">
        <f>'2019 Mos G'!E43</f>
        <v>0.83333333333333326</v>
      </c>
      <c r="E40" s="119" t="str">
        <f>CONCATENATE('2019 Mos G'!I43," at ",'2019 Mos G'!G43)</f>
        <v>Mariners at Pirates</v>
      </c>
      <c r="F40" s="119"/>
      <c r="G40" s="119" t="str">
        <f>'2019 Mos G'!J43</f>
        <v>SSAP #3 - East</v>
      </c>
      <c r="H40" s="119"/>
      <c r="I40" s="119"/>
      <c r="J40" s="119"/>
      <c r="K40" s="119" t="s">
        <v>89</v>
      </c>
      <c r="L40" s="119"/>
      <c r="M40" s="119" t="str">
        <f>VLOOKUP('2019 Mos G'!G43,'2019 Mos Teams'!$G$3:$I$17,3,FALSE)</f>
        <v>11UPirates2019</v>
      </c>
      <c r="N40" s="119"/>
      <c r="O40" s="119">
        <v>1</v>
      </c>
      <c r="P40" s="119" t="str">
        <f>VLOOKUP('2019 Mos G'!I43,'2019 Mos Teams'!$G$3:$I$17,3,FALSE)</f>
        <v>11UMariners2019</v>
      </c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</row>
    <row r="41" spans="1:28" x14ac:dyDescent="0.25">
      <c r="A41" s="135" t="str">
        <f>TEXT('2019 Mos G'!B44,"mm/dd/yyyy")</f>
        <v>05/02/2019</v>
      </c>
      <c r="B41" s="136">
        <f>'2019 Mos G'!D44</f>
        <v>0.72916666666666663</v>
      </c>
      <c r="C41" s="135" t="str">
        <f t="shared" si="0"/>
        <v>05/02/2019</v>
      </c>
      <c r="D41" s="136">
        <f>'2019 Mos G'!E44</f>
        <v>0.83333333333333326</v>
      </c>
      <c r="E41" s="119" t="str">
        <f>CONCATENATE('2019 Mos G'!I44," at ",'2019 Mos G'!G44)</f>
        <v>Brewers at Athletics</v>
      </c>
      <c r="F41" s="119"/>
      <c r="G41" s="119" t="str">
        <f>'2019 Mos G'!J44</f>
        <v>SSAP #3 - West</v>
      </c>
      <c r="H41" s="119"/>
      <c r="I41" s="119"/>
      <c r="J41" s="119"/>
      <c r="K41" s="119" t="s">
        <v>89</v>
      </c>
      <c r="L41" s="119"/>
      <c r="M41" s="119" t="str">
        <f>VLOOKUP('2019 Mos G'!G44,'2019 Mos Teams'!$G$3:$I$17,3,FALSE)</f>
        <v>11UAthletics2019</v>
      </c>
      <c r="N41" s="119"/>
      <c r="O41" s="119">
        <v>1</v>
      </c>
      <c r="P41" s="119" t="str">
        <f>VLOOKUP('2019 Mos G'!I44,'2019 Mos Teams'!$G$3:$I$17,3,FALSE)</f>
        <v>11UBrewers2019</v>
      </c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</row>
    <row r="42" spans="1:28" x14ac:dyDescent="0.25">
      <c r="A42" s="135" t="str">
        <f>TEXT('2019 Mos G'!B45,"mm/dd/yyyy")</f>
        <v>05/02/2019</v>
      </c>
      <c r="B42" s="136">
        <f>'2019 Mos G'!D45</f>
        <v>0.72916666666666663</v>
      </c>
      <c r="C42" s="135" t="str">
        <f t="shared" si="0"/>
        <v>05/02/2019</v>
      </c>
      <c r="D42" s="136">
        <f>'2019 Mos G'!E45</f>
        <v>0.83333333333333326</v>
      </c>
      <c r="E42" s="119" t="str">
        <f>CONCATENATE('2019 Mos G'!I45," at ",'2019 Mos G'!G45)</f>
        <v>Rays at BlueJays</v>
      </c>
      <c r="F42" s="119"/>
      <c r="G42" s="119" t="str">
        <f>'2019 Mos G'!J45</f>
        <v>Centennial Diamond</v>
      </c>
      <c r="H42" s="119"/>
      <c r="I42" s="119"/>
      <c r="J42" s="119"/>
      <c r="K42" s="119" t="s">
        <v>89</v>
      </c>
      <c r="L42" s="119"/>
      <c r="M42" s="119" t="str">
        <f>VLOOKUP('2019 Mos G'!G45,'2019 Mos Teams'!$G$3:$I$17,3,FALSE)</f>
        <v>11UBlueJays2019</v>
      </c>
      <c r="N42" s="119"/>
      <c r="O42" s="119">
        <v>1</v>
      </c>
      <c r="P42" s="119" t="str">
        <f>VLOOKUP('2019 Mos G'!I45,'2019 Mos Teams'!$G$3:$I$17,3,FALSE)</f>
        <v>11URays2019</v>
      </c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</row>
    <row r="43" spans="1:28" x14ac:dyDescent="0.25">
      <c r="A43" s="135" t="str">
        <f>TEXT('2019 Mos G'!B46,"mm/dd/yyyy")</f>
        <v>05/03/2019</v>
      </c>
      <c r="B43" s="136">
        <f>'2019 Mos G'!D46</f>
        <v>0.72916666666666663</v>
      </c>
      <c r="C43" s="135" t="str">
        <f t="shared" si="0"/>
        <v>05/03/2019</v>
      </c>
      <c r="D43" s="136">
        <f>'2019 Mos G'!E46</f>
        <v>0.83333333333333326</v>
      </c>
      <c r="E43" s="119" t="str">
        <f>CONCATENATE('2019 Mos G'!I46," at ",'2019 Mos G'!G46)</f>
        <v>Royals at Giants</v>
      </c>
      <c r="F43" s="119"/>
      <c r="G43" s="119" t="str">
        <f>'2019 Mos G'!J46</f>
        <v>Centennial Diamond</v>
      </c>
      <c r="H43" s="119"/>
      <c r="I43" s="119"/>
      <c r="J43" s="119"/>
      <c r="K43" s="119" t="s">
        <v>89</v>
      </c>
      <c r="L43" s="119"/>
      <c r="M43" s="119" t="str">
        <f>VLOOKUP('2019 Mos G'!G46,'2019 Mos Teams'!$G$3:$I$17,3,FALSE)</f>
        <v>11UGiants2019</v>
      </c>
      <c r="N43" s="119"/>
      <c r="O43" s="119">
        <v>1</v>
      </c>
      <c r="P43" s="119" t="str">
        <f>VLOOKUP('2019 Mos G'!I46,'2019 Mos Teams'!$G$3:$I$17,3,FALSE)</f>
        <v>11URoyals2019</v>
      </c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</row>
    <row r="44" spans="1:28" x14ac:dyDescent="0.25">
      <c r="A44" s="135" t="str">
        <f>TEXT('2019 Mos G'!B47,"mm/dd/yyyy")</f>
        <v>05/03/2019</v>
      </c>
      <c r="B44" s="136">
        <f>'2019 Mos G'!D47</f>
        <v>0.70833333333333337</v>
      </c>
      <c r="C44" s="135" t="str">
        <f t="shared" si="0"/>
        <v>05/03/2019</v>
      </c>
      <c r="D44" s="136">
        <f>'2019 Mos G'!E47</f>
        <v>0.79166666666666663</v>
      </c>
      <c r="E44" s="119" t="str">
        <f>CONCATENATE('2019 Mos G'!I47," at ",'2019 Mos G'!G47)</f>
        <v>Angels at Astros</v>
      </c>
      <c r="F44" s="119"/>
      <c r="G44" s="119" t="str">
        <f>'2019 Mos G'!J47</f>
        <v>Softball City</v>
      </c>
      <c r="H44" s="119"/>
      <c r="I44" s="119"/>
      <c r="J44" s="119"/>
      <c r="K44" s="119" t="s">
        <v>89</v>
      </c>
      <c r="L44" s="119"/>
      <c r="M44" s="119" t="str">
        <f>VLOOKUP('2019 Mos G'!G47,'2019 Mos Teams'!$G$3:$I$17,3,FALSE)</f>
        <v>11UAstros2019</v>
      </c>
      <c r="N44" s="119"/>
      <c r="O44" s="119">
        <v>1</v>
      </c>
      <c r="P44" s="119" t="str">
        <f>VLOOKUP('2019 Mos G'!I47,'2019 Mos Teams'!$G$3:$I$17,3,FALSE)</f>
        <v>11UAngels2019</v>
      </c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</row>
    <row r="45" spans="1:28" x14ac:dyDescent="0.25">
      <c r="A45" s="135" t="str">
        <f>TEXT('2019 Mos G'!B48,"mm/dd/yyyy")</f>
        <v>05/03/2019</v>
      </c>
      <c r="B45" s="136">
        <f>'2019 Mos G'!D48</f>
        <v>0.79166666666666663</v>
      </c>
      <c r="C45" s="135" t="str">
        <f t="shared" si="0"/>
        <v>05/03/2019</v>
      </c>
      <c r="D45" s="136">
        <f>'2019 Mos G'!E48</f>
        <v>0.875</v>
      </c>
      <c r="E45" s="119" t="str">
        <f>CONCATENATE('2019 Mos G'!I48," at ",'2019 Mos G'!G48)</f>
        <v>NorthShore at RedSox</v>
      </c>
      <c r="F45" s="119"/>
      <c r="G45" s="119" t="str">
        <f>'2019 Mos G'!J48</f>
        <v>Softball City</v>
      </c>
      <c r="H45" s="119"/>
      <c r="I45" s="119"/>
      <c r="J45" s="119"/>
      <c r="K45" s="119" t="s">
        <v>89</v>
      </c>
      <c r="L45" s="119"/>
      <c r="M45" s="119" t="str">
        <f>VLOOKUP('2019 Mos G'!G48,'2019 Mos Teams'!$G$3:$I$17,3,FALSE)</f>
        <v>11URedSox2019</v>
      </c>
      <c r="N45" s="119"/>
      <c r="O45" s="119">
        <v>1</v>
      </c>
      <c r="P45" s="119" t="str">
        <f>VLOOKUP('2019 Mos G'!I48,'2019 Mos Teams'!$G$3:$I$17,3,FALSE)</f>
        <v>11UNorthShore2019</v>
      </c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</row>
    <row r="46" spans="1:28" x14ac:dyDescent="0.25">
      <c r="A46" s="135" t="str">
        <f>TEXT('2019 Mos G'!B49,"mm/dd/yyyy")</f>
        <v>05/04/2019</v>
      </c>
      <c r="B46" s="136">
        <f>'2019 Mos G'!D49</f>
        <v>0.39583333333333331</v>
      </c>
      <c r="C46" s="135" t="str">
        <f t="shared" si="0"/>
        <v>05/04/2019</v>
      </c>
      <c r="D46" s="136">
        <f>'2019 Mos G'!E49</f>
        <v>0.5</v>
      </c>
      <c r="E46" s="119" t="str">
        <f>CONCATENATE('2019 Mos G'!I49," at ",'2019 Mos G'!G49)</f>
        <v>Nationals at Rays</v>
      </c>
      <c r="F46" s="119"/>
      <c r="G46" s="119" t="str">
        <f>'2019 Mos G'!J49</f>
        <v>Centennial Diamond</v>
      </c>
      <c r="H46" s="119"/>
      <c r="I46" s="119"/>
      <c r="J46" s="119"/>
      <c r="K46" s="119" t="s">
        <v>89</v>
      </c>
      <c r="L46" s="119"/>
      <c r="M46" s="119" t="str">
        <f>VLOOKUP('2019 Mos G'!G49,'2019 Mos Teams'!$G$3:$I$17,3,FALSE)</f>
        <v>11URays2019</v>
      </c>
      <c r="N46" s="119"/>
      <c r="O46" s="119">
        <v>1</v>
      </c>
      <c r="P46" s="119" t="str">
        <f>VLOOKUP('2019 Mos G'!I49,'2019 Mos Teams'!$G$3:$I$17,3,FALSE)</f>
        <v>11UNationals2019</v>
      </c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</row>
    <row r="47" spans="1:28" x14ac:dyDescent="0.25">
      <c r="A47" s="135" t="str">
        <f>TEXT('2019 Mos G'!B50,"mm/dd/yyyy")</f>
        <v>05/04/2019</v>
      </c>
      <c r="B47" s="136">
        <f>'2019 Mos G'!D50</f>
        <v>0.52083333333333337</v>
      </c>
      <c r="C47" s="135" t="str">
        <f t="shared" si="0"/>
        <v>05/04/2019</v>
      </c>
      <c r="D47" s="136">
        <f>'2019 Mos G'!E50</f>
        <v>0.625</v>
      </c>
      <c r="E47" s="119" t="str">
        <f>CONCATENATE('2019 Mos G'!I50," at ",'2019 Mos G'!G50)</f>
        <v>Yankees at Mets</v>
      </c>
      <c r="F47" s="119"/>
      <c r="G47" s="119" t="str">
        <f>'2019 Mos G'!J50</f>
        <v>Centennial Diamond</v>
      </c>
      <c r="H47" s="119"/>
      <c r="I47" s="119"/>
      <c r="J47" s="119"/>
      <c r="K47" s="119" t="s">
        <v>89</v>
      </c>
      <c r="L47" s="119"/>
      <c r="M47" s="119" t="str">
        <f>VLOOKUP('2019 Mos G'!G50,'2019 Mos Teams'!$G$3:$I$17,3,FALSE)</f>
        <v>11UMets2019</v>
      </c>
      <c r="N47" s="119"/>
      <c r="O47" s="119">
        <v>1</v>
      </c>
      <c r="P47" s="119" t="str">
        <f>VLOOKUP('2019 Mos G'!I50,'2019 Mos Teams'!$G$3:$I$17,3,FALSE)</f>
        <v>11UYankees2019</v>
      </c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</row>
    <row r="48" spans="1:28" x14ac:dyDescent="0.25">
      <c r="A48" s="135" t="str">
        <f>TEXT('2019 Mos G'!B51,"mm/dd/yyyy")</f>
        <v>05/04/2019</v>
      </c>
      <c r="B48" s="136">
        <f>'2019 Mos G'!D51</f>
        <v>0.6875</v>
      </c>
      <c r="C48" s="135" t="str">
        <f t="shared" si="0"/>
        <v>05/04/2019</v>
      </c>
      <c r="D48" s="136">
        <f>'2019 Mos G'!E51</f>
        <v>0.79166666666666663</v>
      </c>
      <c r="E48" s="119" t="str">
        <f>CONCATENATE('2019 Mos G'!I51," at ",'2019 Mos G'!G51)</f>
        <v>Brewers at Pirates</v>
      </c>
      <c r="F48" s="119"/>
      <c r="G48" s="119" t="str">
        <f>'2019 Mos G'!J51</f>
        <v>SSAP #3 - West</v>
      </c>
      <c r="H48" s="119"/>
      <c r="I48" s="119"/>
      <c r="J48" s="119"/>
      <c r="K48" s="119" t="s">
        <v>89</v>
      </c>
      <c r="L48" s="119"/>
      <c r="M48" s="119" t="str">
        <f>VLOOKUP('2019 Mos G'!G51,'2019 Mos Teams'!$G$3:$I$17,3,FALSE)</f>
        <v>11UPirates2019</v>
      </c>
      <c r="N48" s="119"/>
      <c r="O48" s="119">
        <v>1</v>
      </c>
      <c r="P48" s="119" t="str">
        <f>VLOOKUP('2019 Mos G'!I51,'2019 Mos Teams'!$G$3:$I$17,3,FALSE)</f>
        <v>11UBrewers2019</v>
      </c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</row>
    <row r="49" spans="1:28" x14ac:dyDescent="0.25">
      <c r="A49" s="135" t="str">
        <f>TEXT('2019 Mos G'!B52,"mm/dd/yyyy")</f>
        <v>05/04/2019</v>
      </c>
      <c r="B49" s="136">
        <f>'2019 Mos G'!D52</f>
        <v>0.70833333333333337</v>
      </c>
      <c r="C49" s="135" t="str">
        <f t="shared" si="0"/>
        <v>05/04/2019</v>
      </c>
      <c r="D49" s="136">
        <f>'2019 Mos G'!E52</f>
        <v>0.8125</v>
      </c>
      <c r="E49" s="119" t="str">
        <f>CONCATENATE('2019 Mos G'!I52," at ",'2019 Mos G'!G52)</f>
        <v>Mariners at BlueJays</v>
      </c>
      <c r="F49" s="119"/>
      <c r="G49" s="119" t="str">
        <f>'2019 Mos G'!J52</f>
        <v>Centennial Diamond</v>
      </c>
      <c r="H49" s="119"/>
      <c r="I49" s="119"/>
      <c r="J49" s="119"/>
      <c r="K49" s="119" t="s">
        <v>89</v>
      </c>
      <c r="L49" s="119"/>
      <c r="M49" s="119" t="str">
        <f>VLOOKUP('2019 Mos G'!G52,'2019 Mos Teams'!$G$3:$I$17,3,FALSE)</f>
        <v>11UBlueJays2019</v>
      </c>
      <c r="N49" s="119"/>
      <c r="O49" s="119">
        <v>1</v>
      </c>
      <c r="P49" s="119" t="str">
        <f>VLOOKUP('2019 Mos G'!I52,'2019 Mos Teams'!$G$3:$I$17,3,FALSE)</f>
        <v>11UMariners2019</v>
      </c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</row>
    <row r="50" spans="1:28" x14ac:dyDescent="0.25">
      <c r="A50" s="135" t="str">
        <f>TEXT('2019 Mos G'!B53,"mm/dd/yyyy")</f>
        <v>05/05/2019</v>
      </c>
      <c r="B50" s="136">
        <f>'2019 Mos G'!D53</f>
        <v>0.41666666666666669</v>
      </c>
      <c r="C50" s="135" t="str">
        <f t="shared" si="0"/>
        <v>05/05/2019</v>
      </c>
      <c r="D50" s="136">
        <f>'2019 Mos G'!E53</f>
        <v>0.52083333333333337</v>
      </c>
      <c r="E50" s="119" t="str">
        <f>CONCATENATE('2019 Mos G'!I53," at ",'2019 Mos G'!G53)</f>
        <v>RedSox at Royals</v>
      </c>
      <c r="F50" s="119"/>
      <c r="G50" s="119" t="str">
        <f>'2019 Mos G'!J53</f>
        <v>Centennial Diamond</v>
      </c>
      <c r="H50" s="119"/>
      <c r="I50" s="119"/>
      <c r="J50" s="119"/>
      <c r="K50" s="119" t="s">
        <v>89</v>
      </c>
      <c r="L50" s="119"/>
      <c r="M50" s="119" t="str">
        <f>VLOOKUP('2019 Mos G'!G53,'2019 Mos Teams'!$G$3:$I$17,3,FALSE)</f>
        <v>11URoyals2019</v>
      </c>
      <c r="N50" s="119"/>
      <c r="O50" s="119">
        <v>1</v>
      </c>
      <c r="P50" s="119" t="str">
        <f>VLOOKUP('2019 Mos G'!I53,'2019 Mos Teams'!$G$3:$I$17,3,FALSE)</f>
        <v>11URedSox2019</v>
      </c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</row>
    <row r="51" spans="1:28" x14ac:dyDescent="0.25">
      <c r="A51" s="135" t="str">
        <f>TEXT('2019 Mos G'!B54,"mm/dd/yyyy")</f>
        <v>05/05/2019</v>
      </c>
      <c r="B51" s="136">
        <f>'2019 Mos G'!D54</f>
        <v>0.54166666666666663</v>
      </c>
      <c r="C51" s="135" t="str">
        <f t="shared" si="0"/>
        <v>05/05/2019</v>
      </c>
      <c r="D51" s="136">
        <f>'2019 Mos G'!E54</f>
        <v>0.64583333333333326</v>
      </c>
      <c r="E51" s="119" t="str">
        <f>CONCATENATE('2019 Mos G'!I54," at ",'2019 Mos G'!G54)</f>
        <v>Angels at Giants</v>
      </c>
      <c r="F51" s="119"/>
      <c r="G51" s="119" t="str">
        <f>'2019 Mos G'!J54</f>
        <v>Centennial Diamond</v>
      </c>
      <c r="H51" s="119"/>
      <c r="I51" s="119"/>
      <c r="J51" s="119"/>
      <c r="K51" s="119" t="s">
        <v>89</v>
      </c>
      <c r="L51" s="119"/>
      <c r="M51" s="119" t="str">
        <f>VLOOKUP('2019 Mos G'!G54,'2019 Mos Teams'!$G$3:$I$17,3,FALSE)</f>
        <v>11UGiants2019</v>
      </c>
      <c r="N51" s="119"/>
      <c r="O51" s="119">
        <v>1</v>
      </c>
      <c r="P51" s="119" t="str">
        <f>VLOOKUP('2019 Mos G'!I54,'2019 Mos Teams'!$G$3:$I$17,3,FALSE)</f>
        <v>11UAngels2019</v>
      </c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</row>
    <row r="52" spans="1:28" x14ac:dyDescent="0.25">
      <c r="A52" s="135" t="str">
        <f>TEXT('2019 Mos G'!B55,"mm/dd/yyyy")</f>
        <v>05/05/2019</v>
      </c>
      <c r="B52" s="136">
        <f>'2019 Mos G'!D55</f>
        <v>0.64583333333333337</v>
      </c>
      <c r="C52" s="135" t="str">
        <f t="shared" si="0"/>
        <v>05/05/2019</v>
      </c>
      <c r="D52" s="136">
        <f>'2019 Mos G'!E55</f>
        <v>0.75</v>
      </c>
      <c r="E52" s="119" t="str">
        <f>CONCATENATE('2019 Mos G'!I55," at ",'2019 Mos G'!G55)</f>
        <v>NorthShore at Astros</v>
      </c>
      <c r="F52" s="119"/>
      <c r="G52" s="119" t="str">
        <f>'2019 Mos G'!J55</f>
        <v>Centennial Diamond</v>
      </c>
      <c r="H52" s="119"/>
      <c r="I52" s="119"/>
      <c r="J52" s="119"/>
      <c r="K52" s="119" t="s">
        <v>89</v>
      </c>
      <c r="L52" s="119"/>
      <c r="M52" s="119" t="str">
        <f>VLOOKUP('2019 Mos G'!G55,'2019 Mos Teams'!$G$3:$I$17,3,FALSE)</f>
        <v>11UAstros2019</v>
      </c>
      <c r="N52" s="119"/>
      <c r="O52" s="119">
        <v>1</v>
      </c>
      <c r="P52" s="119" t="str">
        <f>VLOOKUP('2019 Mos G'!I55,'2019 Mos Teams'!$G$3:$I$17,3,FALSE)</f>
        <v>11UNorthShore2019</v>
      </c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</row>
    <row r="53" spans="1:28" x14ac:dyDescent="0.25">
      <c r="A53" s="135" t="str">
        <f>TEXT('2019 Mos G'!B56,"mm/dd/yyyy")</f>
        <v>05/08/2019</v>
      </c>
      <c r="B53" s="136">
        <f>'2019 Mos G'!D56</f>
        <v>0.72916666666666663</v>
      </c>
      <c r="C53" s="135" t="str">
        <f t="shared" si="0"/>
        <v>05/08/2019</v>
      </c>
      <c r="D53" s="136">
        <f>'2019 Mos G'!E56</f>
        <v>0.83333333333333326</v>
      </c>
      <c r="E53" s="119" t="str">
        <f>CONCATENATE('2019 Mos G'!I56," at ",'2019 Mos G'!G56)</f>
        <v>Mariners at Nationals</v>
      </c>
      <c r="F53" s="119"/>
      <c r="G53" s="119" t="str">
        <f>'2019 Mos G'!J56</f>
        <v>SSAP #3 - West</v>
      </c>
      <c r="H53" s="119"/>
      <c r="I53" s="119"/>
      <c r="J53" s="119"/>
      <c r="K53" s="119" t="s">
        <v>89</v>
      </c>
      <c r="L53" s="119"/>
      <c r="M53" s="119" t="str">
        <f>VLOOKUP('2019 Mos G'!G56,'2019 Mos Teams'!$G$3:$I$17,3,FALSE)</f>
        <v>11UNationals2019</v>
      </c>
      <c r="N53" s="119"/>
      <c r="O53" s="119">
        <v>1</v>
      </c>
      <c r="P53" s="119" t="str">
        <f>VLOOKUP('2019 Mos G'!I56,'2019 Mos Teams'!$G$3:$I$17,3,FALSE)</f>
        <v>11UMariners2019</v>
      </c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</row>
    <row r="54" spans="1:28" x14ac:dyDescent="0.25">
      <c r="A54" s="135" t="str">
        <f>TEXT('2019 Mos G'!B57,"mm/dd/yyyy")</f>
        <v>05/09/2019</v>
      </c>
      <c r="B54" s="136">
        <f>'2019 Mos G'!D57</f>
        <v>0.72916666666666663</v>
      </c>
      <c r="C54" s="135" t="str">
        <f t="shared" si="0"/>
        <v>05/09/2019</v>
      </c>
      <c r="D54" s="136">
        <f>'2019 Mos G'!E57</f>
        <v>0.83333333333333326</v>
      </c>
      <c r="E54" s="119" t="str">
        <f>CONCATENATE('2019 Mos G'!I57," at ",'2019 Mos G'!G57)</f>
        <v>Rays at Pirates</v>
      </c>
      <c r="F54" s="119"/>
      <c r="G54" s="119" t="str">
        <f>'2019 Mos G'!J57</f>
        <v>SSAP #3 - East</v>
      </c>
      <c r="H54" s="119"/>
      <c r="I54" s="119"/>
      <c r="J54" s="119"/>
      <c r="K54" s="119" t="s">
        <v>89</v>
      </c>
      <c r="L54" s="119"/>
      <c r="M54" s="119" t="str">
        <f>VLOOKUP('2019 Mos G'!G57,'2019 Mos Teams'!$G$3:$I$17,3,FALSE)</f>
        <v>11UPirates2019</v>
      </c>
      <c r="N54" s="119"/>
      <c r="O54" s="119">
        <v>1</v>
      </c>
      <c r="P54" s="119" t="str">
        <f>VLOOKUP('2019 Mos G'!I57,'2019 Mos Teams'!$G$3:$I$17,3,FALSE)</f>
        <v>11URays2019</v>
      </c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</row>
    <row r="55" spans="1:28" x14ac:dyDescent="0.25">
      <c r="A55" s="135" t="str">
        <f>TEXT('2019 Mos G'!B58,"mm/dd/yyyy")</f>
        <v>05/09/2019</v>
      </c>
      <c r="B55" s="136">
        <f>'2019 Mos G'!D58</f>
        <v>0.72916666666666663</v>
      </c>
      <c r="C55" s="135" t="str">
        <f t="shared" si="0"/>
        <v>05/09/2019</v>
      </c>
      <c r="D55" s="136">
        <f>'2019 Mos G'!E58</f>
        <v>0.83333333333333326</v>
      </c>
      <c r="E55" s="119" t="str">
        <f>CONCATENATE('2019 Mos G'!I58," at ",'2019 Mos G'!G58)</f>
        <v>BlueJays at Yankees</v>
      </c>
      <c r="F55" s="119"/>
      <c r="G55" s="119" t="str">
        <f>'2019 Mos G'!J58</f>
        <v>SSAP #3 - West</v>
      </c>
      <c r="H55" s="119"/>
      <c r="I55" s="119"/>
      <c r="J55" s="119"/>
      <c r="K55" s="119" t="s">
        <v>89</v>
      </c>
      <c r="L55" s="119"/>
      <c r="M55" s="119" t="str">
        <f>VLOOKUP('2019 Mos G'!G58,'2019 Mos Teams'!$G$3:$I$17,3,FALSE)</f>
        <v>11UYankees2019</v>
      </c>
      <c r="N55" s="119"/>
      <c r="O55" s="119">
        <v>1</v>
      </c>
      <c r="P55" s="119" t="str">
        <f>VLOOKUP('2019 Mos G'!I58,'2019 Mos Teams'!$G$3:$I$17,3,FALSE)</f>
        <v>11UBlueJays2019</v>
      </c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</row>
    <row r="56" spans="1:28" x14ac:dyDescent="0.25">
      <c r="A56" s="135" t="str">
        <f>TEXT('2019 Mos G'!B59,"mm/dd/yyyy")</f>
        <v>05/09/2019</v>
      </c>
      <c r="B56" s="136">
        <f>'2019 Mos G'!D59</f>
        <v>0.72916666666666663</v>
      </c>
      <c r="C56" s="135" t="str">
        <f t="shared" si="0"/>
        <v>05/09/2019</v>
      </c>
      <c r="D56" s="136">
        <f>'2019 Mos G'!E59</f>
        <v>0.83333333333333326</v>
      </c>
      <c r="E56" s="119" t="str">
        <f>CONCATENATE('2019 Mos G'!I59," at ",'2019 Mos G'!G59)</f>
        <v>Brewers at Athletics</v>
      </c>
      <c r="F56" s="119"/>
      <c r="G56" s="119" t="str">
        <f>'2019 Mos G'!J59</f>
        <v>Centennial Diamond</v>
      </c>
      <c r="H56" s="119"/>
      <c r="I56" s="119"/>
      <c r="J56" s="119"/>
      <c r="K56" s="119" t="s">
        <v>89</v>
      </c>
      <c r="L56" s="119"/>
      <c r="M56" s="119" t="str">
        <f>VLOOKUP('2019 Mos G'!G59,'2019 Mos Teams'!$G$3:$I$17,3,FALSE)</f>
        <v>11UAthletics2019</v>
      </c>
      <c r="N56" s="119"/>
      <c r="O56" s="119">
        <v>1</v>
      </c>
      <c r="P56" s="119" t="str">
        <f>VLOOKUP('2019 Mos G'!I59,'2019 Mos Teams'!$G$3:$I$17,3,FALSE)</f>
        <v>11UBrewers2019</v>
      </c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</row>
    <row r="57" spans="1:28" x14ac:dyDescent="0.25">
      <c r="A57" s="135" t="str">
        <f>TEXT('2019 Mos G'!B60,"mm/dd/yyyy")</f>
        <v>05/10/2019</v>
      </c>
      <c r="B57" s="136">
        <f>'2019 Mos G'!D60</f>
        <v>0.72916666666666663</v>
      </c>
      <c r="C57" s="135" t="str">
        <f t="shared" si="0"/>
        <v>05/10/2019</v>
      </c>
      <c r="D57" s="136">
        <f>'2019 Mos G'!E60</f>
        <v>0.83333333333333326</v>
      </c>
      <c r="E57" s="119" t="str">
        <f>CONCATENATE('2019 Mos G'!I60," at ",'2019 Mos G'!G60)</f>
        <v>Astros at RedSox</v>
      </c>
      <c r="F57" s="119"/>
      <c r="G57" s="119" t="str">
        <f>'2019 Mos G'!J60</f>
        <v>Centennial Diamond</v>
      </c>
      <c r="H57" s="119"/>
      <c r="I57" s="119"/>
      <c r="J57" s="119"/>
      <c r="K57" s="119" t="s">
        <v>89</v>
      </c>
      <c r="L57" s="119"/>
      <c r="M57" s="119" t="str">
        <f>VLOOKUP('2019 Mos G'!G60,'2019 Mos Teams'!$G$3:$I$17,3,FALSE)</f>
        <v>11URedSox2019</v>
      </c>
      <c r="N57" s="119"/>
      <c r="O57" s="119">
        <v>1</v>
      </c>
      <c r="P57" s="119" t="str">
        <f>VLOOKUP('2019 Mos G'!I60,'2019 Mos Teams'!$G$3:$I$17,3,FALSE)</f>
        <v>11UAstros2019</v>
      </c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</row>
    <row r="58" spans="1:28" x14ac:dyDescent="0.25">
      <c r="A58" s="135" t="str">
        <f>TEXT('2019 Mos G'!B61,"mm/dd/yyyy")</f>
        <v>05/10/2019</v>
      </c>
      <c r="B58" s="136">
        <f>'2019 Mos G'!D61</f>
        <v>0.70833333333333337</v>
      </c>
      <c r="C58" s="135" t="str">
        <f t="shared" si="0"/>
        <v>05/10/2019</v>
      </c>
      <c r="D58" s="136">
        <f>'2019 Mos G'!E61</f>
        <v>0.79166666666666663</v>
      </c>
      <c r="E58" s="119" t="str">
        <f>CONCATENATE('2019 Mos G'!I61," at ",'2019 Mos G'!G61)</f>
        <v>Royals at Angels</v>
      </c>
      <c r="F58" s="119"/>
      <c r="G58" s="119" t="str">
        <f>'2019 Mos G'!J61</f>
        <v>Softball City</v>
      </c>
      <c r="H58" s="119"/>
      <c r="I58" s="119"/>
      <c r="J58" s="119"/>
      <c r="K58" s="119" t="s">
        <v>89</v>
      </c>
      <c r="L58" s="119"/>
      <c r="M58" s="119" t="str">
        <f>VLOOKUP('2019 Mos G'!G61,'2019 Mos Teams'!$G$3:$I$17,3,FALSE)</f>
        <v>11UAngels2019</v>
      </c>
      <c r="N58" s="119"/>
      <c r="O58" s="119">
        <v>1</v>
      </c>
      <c r="P58" s="119" t="str">
        <f>VLOOKUP('2019 Mos G'!I61,'2019 Mos Teams'!$G$3:$I$17,3,FALSE)</f>
        <v>11URoyals2019</v>
      </c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</row>
    <row r="59" spans="1:28" x14ac:dyDescent="0.25">
      <c r="A59" s="135" t="str">
        <f>TEXT('2019 Mos G'!B62,"mm/dd/yyyy")</f>
        <v>05/10/2019</v>
      </c>
      <c r="B59" s="136">
        <f>'2019 Mos G'!D62</f>
        <v>0.79166666666666663</v>
      </c>
      <c r="C59" s="135" t="str">
        <f t="shared" si="0"/>
        <v>05/10/2019</v>
      </c>
      <c r="D59" s="136">
        <f>'2019 Mos G'!E62</f>
        <v>0.875</v>
      </c>
      <c r="E59" s="119" t="str">
        <f>CONCATENATE('2019 Mos G'!I62," at ",'2019 Mos G'!G62)</f>
        <v>NorthShore at Giants</v>
      </c>
      <c r="F59" s="119"/>
      <c r="G59" s="119" t="str">
        <f>'2019 Mos G'!J62</f>
        <v>Softball City</v>
      </c>
      <c r="H59" s="119"/>
      <c r="I59" s="119"/>
      <c r="J59" s="119"/>
      <c r="K59" s="119" t="s">
        <v>89</v>
      </c>
      <c r="L59" s="119"/>
      <c r="M59" s="119" t="str">
        <f>VLOOKUP('2019 Mos G'!G62,'2019 Mos Teams'!$G$3:$I$17,3,FALSE)</f>
        <v>11UGiants2019</v>
      </c>
      <c r="N59" s="119"/>
      <c r="O59" s="119">
        <v>1</v>
      </c>
      <c r="P59" s="119" t="str">
        <f>VLOOKUP('2019 Mos G'!I62,'2019 Mos Teams'!$G$3:$I$17,3,FALSE)</f>
        <v>11UNorthShore2019</v>
      </c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</row>
    <row r="60" spans="1:28" x14ac:dyDescent="0.25">
      <c r="A60" s="135" t="str">
        <f>TEXT('2019 Mos G'!B63,"mm/dd/yyyy")</f>
        <v>05/11/2019</v>
      </c>
      <c r="B60" s="136">
        <f>'2019 Mos G'!D63</f>
        <v>0.39583333333333331</v>
      </c>
      <c r="C60" s="135" t="str">
        <f t="shared" si="0"/>
        <v>05/11/2019</v>
      </c>
      <c r="D60" s="136">
        <f>'2019 Mos G'!E63</f>
        <v>0.5</v>
      </c>
      <c r="E60" s="119" t="str">
        <f>CONCATENATE('2019 Mos G'!I63," at ",'2019 Mos G'!G63)</f>
        <v>Brewers at Yankees</v>
      </c>
      <c r="F60" s="119"/>
      <c r="G60" s="119" t="str">
        <f>'2019 Mos G'!J63</f>
        <v>Centennial Diamond</v>
      </c>
      <c r="H60" s="119"/>
      <c r="I60" s="119"/>
      <c r="J60" s="119"/>
      <c r="K60" s="119" t="s">
        <v>89</v>
      </c>
      <c r="L60" s="119"/>
      <c r="M60" s="119" t="str">
        <f>VLOOKUP('2019 Mos G'!G63,'2019 Mos Teams'!$G$3:$I$17,3,FALSE)</f>
        <v>11UYankees2019</v>
      </c>
      <c r="N60" s="119"/>
      <c r="O60" s="119">
        <v>1</v>
      </c>
      <c r="P60" s="119" t="str">
        <f>VLOOKUP('2019 Mos G'!I63,'2019 Mos Teams'!$G$3:$I$17,3,FALSE)</f>
        <v>11UBrewers2019</v>
      </c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</row>
    <row r="61" spans="1:28" x14ac:dyDescent="0.25">
      <c r="A61" s="135" t="str">
        <f>TEXT('2019 Mos G'!B64,"mm/dd/yyyy")</f>
        <v>05/11/2019</v>
      </c>
      <c r="B61" s="136">
        <f>'2019 Mos G'!D64</f>
        <v>0.52083333333333337</v>
      </c>
      <c r="C61" s="135" t="str">
        <f t="shared" si="0"/>
        <v>05/11/2019</v>
      </c>
      <c r="D61" s="136">
        <f>'2019 Mos G'!E64</f>
        <v>0.625</v>
      </c>
      <c r="E61" s="119" t="str">
        <f>CONCATENATE('2019 Mos G'!I64," at ",'2019 Mos G'!G64)</f>
        <v>Mets at Rays</v>
      </c>
      <c r="F61" s="119"/>
      <c r="G61" s="119" t="str">
        <f>'2019 Mos G'!J64</f>
        <v>Centennial Diamond</v>
      </c>
      <c r="H61" s="119"/>
      <c r="I61" s="119"/>
      <c r="J61" s="119"/>
      <c r="K61" s="119" t="s">
        <v>89</v>
      </c>
      <c r="L61" s="119"/>
      <c r="M61" s="119" t="str">
        <f>VLOOKUP('2019 Mos G'!G64,'2019 Mos Teams'!$G$3:$I$17,3,FALSE)</f>
        <v>11URays2019</v>
      </c>
      <c r="N61" s="119"/>
      <c r="O61" s="119">
        <v>1</v>
      </c>
      <c r="P61" s="119" t="str">
        <f>VLOOKUP('2019 Mos G'!I64,'2019 Mos Teams'!$G$3:$I$17,3,FALSE)</f>
        <v>11UMets2019</v>
      </c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</row>
    <row r="62" spans="1:28" x14ac:dyDescent="0.25">
      <c r="A62" s="135" t="str">
        <f>TEXT('2019 Mos G'!B65,"mm/dd/yyyy")</f>
        <v>05/11/2019</v>
      </c>
      <c r="B62" s="136">
        <f>'2019 Mos G'!D65</f>
        <v>0.6875</v>
      </c>
      <c r="C62" s="135" t="str">
        <f t="shared" si="0"/>
        <v>05/11/2019</v>
      </c>
      <c r="D62" s="136">
        <f>'2019 Mos G'!E65</f>
        <v>0.79166666666666663</v>
      </c>
      <c r="E62" s="119" t="str">
        <f>CONCATENATE('2019 Mos G'!I65," at ",'2019 Mos G'!G65)</f>
        <v>Nationals at Athletics</v>
      </c>
      <c r="F62" s="119"/>
      <c r="G62" s="119" t="str">
        <f>'2019 Mos G'!J65</f>
        <v>SSAP #3 - West</v>
      </c>
      <c r="H62" s="119"/>
      <c r="I62" s="119"/>
      <c r="J62" s="119"/>
      <c r="K62" s="119" t="s">
        <v>89</v>
      </c>
      <c r="L62" s="119"/>
      <c r="M62" s="119" t="str">
        <f>VLOOKUP('2019 Mos G'!G65,'2019 Mos Teams'!$G$3:$I$17,3,FALSE)</f>
        <v>11UAthletics2019</v>
      </c>
      <c r="N62" s="119"/>
      <c r="O62" s="119">
        <v>1</v>
      </c>
      <c r="P62" s="119" t="str">
        <f>VLOOKUP('2019 Mos G'!I65,'2019 Mos Teams'!$G$3:$I$17,3,FALSE)</f>
        <v>11UNationals2019</v>
      </c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</row>
    <row r="63" spans="1:28" x14ac:dyDescent="0.25">
      <c r="A63" s="135" t="str">
        <f>TEXT('2019 Mos G'!B66,"mm/dd/yyyy")</f>
        <v>05/11/2019</v>
      </c>
      <c r="B63" s="136">
        <f>'2019 Mos G'!D66</f>
        <v>0.70833333333333337</v>
      </c>
      <c r="C63" s="135" t="str">
        <f t="shared" si="0"/>
        <v>05/11/2019</v>
      </c>
      <c r="D63" s="136">
        <f>'2019 Mos G'!E66</f>
        <v>0.8125</v>
      </c>
      <c r="E63" s="119" t="str">
        <f>CONCATENATE('2019 Mos G'!I66," at ",'2019 Mos G'!G66)</f>
        <v>BlueJays at Pirates</v>
      </c>
      <c r="F63" s="119"/>
      <c r="G63" s="119" t="str">
        <f>'2019 Mos G'!J66</f>
        <v>Centennial Diamond</v>
      </c>
      <c r="H63" s="119"/>
      <c r="I63" s="119"/>
      <c r="J63" s="119"/>
      <c r="K63" s="119" t="s">
        <v>89</v>
      </c>
      <c r="L63" s="119"/>
      <c r="M63" s="119" t="str">
        <f>VLOOKUP('2019 Mos G'!G66,'2019 Mos Teams'!$G$3:$I$17,3,FALSE)</f>
        <v>11UPirates2019</v>
      </c>
      <c r="N63" s="119"/>
      <c r="O63" s="119">
        <v>1</v>
      </c>
      <c r="P63" s="119" t="str">
        <f>VLOOKUP('2019 Mos G'!I66,'2019 Mos Teams'!$G$3:$I$17,3,FALSE)</f>
        <v>11UBlueJays2019</v>
      </c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</row>
    <row r="64" spans="1:28" x14ac:dyDescent="0.25">
      <c r="A64" s="135" t="str">
        <f>TEXT('2019 Mos G'!B67,"mm/dd/yyyy")</f>
        <v>05/12/2019</v>
      </c>
      <c r="B64" s="136">
        <f>'2019 Mos G'!D67</f>
        <v>0.41666666666666669</v>
      </c>
      <c r="C64" s="135" t="str">
        <f t="shared" si="0"/>
        <v>05/12/2019</v>
      </c>
      <c r="D64" s="136">
        <f>'2019 Mos G'!E67</f>
        <v>0.52083333333333337</v>
      </c>
      <c r="E64" s="119" t="str">
        <f>CONCATENATE('2019 Mos G'!I67," at ",'2019 Mos G'!G67)</f>
        <v>Giants at Royals</v>
      </c>
      <c r="F64" s="119"/>
      <c r="G64" s="119" t="str">
        <f>'2019 Mos G'!J67</f>
        <v>Centennial Diamond</v>
      </c>
      <c r="H64" s="119"/>
      <c r="I64" s="119"/>
      <c r="J64" s="119"/>
      <c r="K64" s="119" t="s">
        <v>89</v>
      </c>
      <c r="L64" s="119"/>
      <c r="M64" s="119" t="str">
        <f>VLOOKUP('2019 Mos G'!G67,'2019 Mos Teams'!$G$3:$I$17,3,FALSE)</f>
        <v>11URoyals2019</v>
      </c>
      <c r="N64" s="119"/>
      <c r="O64" s="119">
        <v>1</v>
      </c>
      <c r="P64" s="119" t="str">
        <f>VLOOKUP('2019 Mos G'!I67,'2019 Mos Teams'!$G$3:$I$17,3,FALSE)</f>
        <v>11UGiants2019</v>
      </c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</row>
    <row r="65" spans="1:28" x14ac:dyDescent="0.25">
      <c r="A65" s="135" t="str">
        <f>TEXT('2019 Mos G'!B68,"mm/dd/yyyy")</f>
        <v>05/12/2019</v>
      </c>
      <c r="B65" s="136">
        <f>'2019 Mos G'!D68</f>
        <v>0.54166666666666663</v>
      </c>
      <c r="C65" s="135" t="str">
        <f t="shared" si="0"/>
        <v>05/12/2019</v>
      </c>
      <c r="D65" s="136">
        <f>'2019 Mos G'!E68</f>
        <v>0.64583333333333326</v>
      </c>
      <c r="E65" s="119" t="str">
        <f>CONCATENATE('2019 Mos G'!I68," at ",'2019 Mos G'!G68)</f>
        <v>Astros at Angels</v>
      </c>
      <c r="F65" s="119"/>
      <c r="G65" s="119" t="str">
        <f>'2019 Mos G'!J68</f>
        <v>Centennial Diamond</v>
      </c>
      <c r="H65" s="119"/>
      <c r="I65" s="119"/>
      <c r="J65" s="119"/>
      <c r="K65" s="119" t="s">
        <v>89</v>
      </c>
      <c r="L65" s="119"/>
      <c r="M65" s="119" t="str">
        <f>VLOOKUP('2019 Mos G'!G68,'2019 Mos Teams'!$G$3:$I$17,3,FALSE)</f>
        <v>11UAngels2019</v>
      </c>
      <c r="N65" s="119"/>
      <c r="O65" s="119">
        <v>1</v>
      </c>
      <c r="P65" s="119" t="str">
        <f>VLOOKUP('2019 Mos G'!I68,'2019 Mos Teams'!$G$3:$I$17,3,FALSE)</f>
        <v>11UAstros2019</v>
      </c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</row>
    <row r="66" spans="1:28" x14ac:dyDescent="0.25">
      <c r="A66" s="135" t="str">
        <f>TEXT('2019 Mos G'!B69,"mm/dd/yyyy")</f>
        <v>05/12/2019</v>
      </c>
      <c r="B66" s="136">
        <f>'2019 Mos G'!D69</f>
        <v>0.64583333333333337</v>
      </c>
      <c r="C66" s="135" t="str">
        <f t="shared" si="0"/>
        <v>05/12/2019</v>
      </c>
      <c r="D66" s="136">
        <f>'2019 Mos G'!E69</f>
        <v>0.75</v>
      </c>
      <c r="E66" s="119" t="str">
        <f>CONCATENATE('2019 Mos G'!I69," at ",'2019 Mos G'!G69)</f>
        <v>NorthShore at RedSox</v>
      </c>
      <c r="F66" s="119"/>
      <c r="G66" s="119" t="str">
        <f>'2019 Mos G'!J69</f>
        <v>Centennial Diamond</v>
      </c>
      <c r="H66" s="119"/>
      <c r="I66" s="119"/>
      <c r="J66" s="119"/>
      <c r="K66" s="119" t="s">
        <v>89</v>
      </c>
      <c r="L66" s="119"/>
      <c r="M66" s="119" t="str">
        <f>VLOOKUP('2019 Mos G'!G69,'2019 Mos Teams'!$G$3:$I$17,3,FALSE)</f>
        <v>11URedSox2019</v>
      </c>
      <c r="N66" s="119"/>
      <c r="O66" s="119">
        <v>1</v>
      </c>
      <c r="P66" s="119" t="str">
        <f>VLOOKUP('2019 Mos G'!I69,'2019 Mos Teams'!$G$3:$I$17,3,FALSE)</f>
        <v>11UNorthShore2019</v>
      </c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</row>
    <row r="67" spans="1:28" x14ac:dyDescent="0.25">
      <c r="A67" s="135" t="str">
        <f>TEXT('2019 Mos G'!B70,"mm/dd/yyyy")</f>
        <v>05/15/2019</v>
      </c>
      <c r="B67" s="136">
        <f>'2019 Mos G'!D70</f>
        <v>0.72916666666666663</v>
      </c>
      <c r="C67" s="135" t="str">
        <f t="shared" ref="C67:C106" si="1">A67</f>
        <v>05/15/2019</v>
      </c>
      <c r="D67" s="136">
        <f>'2019 Mos G'!E70</f>
        <v>0.83333333333333326</v>
      </c>
      <c r="E67" s="119" t="str">
        <f>CONCATENATE('2019 Mos G'!I70," at ",'2019 Mos G'!G70)</f>
        <v>Yankees at Nationals</v>
      </c>
      <c r="F67" s="119"/>
      <c r="G67" s="119" t="str">
        <f>'2019 Mos G'!J70</f>
        <v>SSAP #3 - West</v>
      </c>
      <c r="H67" s="119"/>
      <c r="I67" s="119"/>
      <c r="J67" s="119"/>
      <c r="K67" s="119" t="s">
        <v>89</v>
      </c>
      <c r="L67" s="119"/>
      <c r="M67" s="119" t="str">
        <f>VLOOKUP('2019 Mos G'!G70,'2019 Mos Teams'!$G$3:$I$17,3,FALSE)</f>
        <v>11UNationals2019</v>
      </c>
      <c r="N67" s="119"/>
      <c r="O67" s="119">
        <v>1</v>
      </c>
      <c r="P67" s="119" t="str">
        <f>VLOOKUP('2019 Mos G'!I70,'2019 Mos Teams'!$G$3:$I$17,3,FALSE)</f>
        <v>11UYankees2019</v>
      </c>
      <c r="Q67" s="119"/>
      <c r="R67" s="119"/>
      <c r="S67" s="119"/>
      <c r="T67" s="119"/>
      <c r="U67" s="119"/>
      <c r="V67" s="119"/>
      <c r="W67" s="119"/>
      <c r="X67" s="119"/>
      <c r="Y67" s="119"/>
      <c r="Z67" s="119"/>
      <c r="AA67" s="119"/>
      <c r="AB67" s="119"/>
    </row>
    <row r="68" spans="1:28" x14ac:dyDescent="0.25">
      <c r="A68" s="135" t="str">
        <f>TEXT('2019 Mos G'!B71,"mm/dd/yyyy")</f>
        <v>05/16/2019</v>
      </c>
      <c r="B68" s="136">
        <f>'2019 Mos G'!D71</f>
        <v>0.72916666666666663</v>
      </c>
      <c r="C68" s="135" t="str">
        <f t="shared" si="1"/>
        <v>05/16/2019</v>
      </c>
      <c r="D68" s="136">
        <f>'2019 Mos G'!E71</f>
        <v>0.83333333333333326</v>
      </c>
      <c r="E68" s="119" t="str">
        <f>CONCATENATE('2019 Mos G'!I71," at ",'2019 Mos G'!G71)</f>
        <v>Pirates at Rays</v>
      </c>
      <c r="F68" s="119"/>
      <c r="G68" s="119" t="str">
        <f>'2019 Mos G'!J71</f>
        <v>SSAP #3 - East</v>
      </c>
      <c r="H68" s="119"/>
      <c r="I68" s="119"/>
      <c r="J68" s="119"/>
      <c r="K68" s="119" t="s">
        <v>89</v>
      </c>
      <c r="L68" s="119"/>
      <c r="M68" s="119" t="str">
        <f>VLOOKUP('2019 Mos G'!G71,'2019 Mos Teams'!$G$3:$I$17,3,FALSE)</f>
        <v>11URays2019</v>
      </c>
      <c r="N68" s="119"/>
      <c r="O68" s="119">
        <v>1</v>
      </c>
      <c r="P68" s="119" t="str">
        <f>VLOOKUP('2019 Mos G'!I71,'2019 Mos Teams'!$G$3:$I$17,3,FALSE)</f>
        <v>11UPirates2019</v>
      </c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</row>
    <row r="69" spans="1:28" x14ac:dyDescent="0.25">
      <c r="A69" s="135" t="str">
        <f>TEXT('2019 Mos G'!B72,"mm/dd/yyyy")</f>
        <v>05/16/2019</v>
      </c>
      <c r="B69" s="136">
        <f>'2019 Mos G'!D72</f>
        <v>0.72916666666666663</v>
      </c>
      <c r="C69" s="135" t="str">
        <f t="shared" si="1"/>
        <v>05/16/2019</v>
      </c>
      <c r="D69" s="136">
        <f>'2019 Mos G'!E72</f>
        <v>0.83333333333333326</v>
      </c>
      <c r="E69" s="119" t="str">
        <f>CONCATENATE('2019 Mos G'!I72," at ",'2019 Mos G'!G72)</f>
        <v>Mets at BlueJays</v>
      </c>
      <c r="F69" s="119"/>
      <c r="G69" s="119" t="str">
        <f>'2019 Mos G'!J72</f>
        <v>SSAP #3 - West</v>
      </c>
      <c r="H69" s="119"/>
      <c r="I69" s="119"/>
      <c r="J69" s="119"/>
      <c r="K69" s="119" t="s">
        <v>89</v>
      </c>
      <c r="L69" s="119"/>
      <c r="M69" s="119" t="str">
        <f>VLOOKUP('2019 Mos G'!G72,'2019 Mos Teams'!$G$3:$I$17,3,FALSE)</f>
        <v>11UBlueJays2019</v>
      </c>
      <c r="N69" s="119"/>
      <c r="O69" s="119">
        <v>1</v>
      </c>
      <c r="P69" s="119" t="str">
        <f>VLOOKUP('2019 Mos G'!I72,'2019 Mos Teams'!$G$3:$I$17,3,FALSE)</f>
        <v>11UMets2019</v>
      </c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</row>
    <row r="70" spans="1:28" x14ac:dyDescent="0.25">
      <c r="A70" s="135" t="str">
        <f>TEXT('2019 Mos G'!B73,"mm/dd/yyyy")</f>
        <v>05/16/2019</v>
      </c>
      <c r="B70" s="136">
        <f>'2019 Mos G'!D73</f>
        <v>0.72916666666666663</v>
      </c>
      <c r="C70" s="135" t="str">
        <f t="shared" si="1"/>
        <v>05/16/2019</v>
      </c>
      <c r="D70" s="136">
        <f>'2019 Mos G'!E73</f>
        <v>0.83333333333333326</v>
      </c>
      <c r="E70" s="119" t="str">
        <f>CONCATENATE('2019 Mos G'!I73," at ",'2019 Mos G'!G73)</f>
        <v>Athletics at Mariners</v>
      </c>
      <c r="F70" s="119"/>
      <c r="G70" s="119" t="str">
        <f>'2019 Mos G'!J73</f>
        <v>Centennial Diamond</v>
      </c>
      <c r="H70" s="119"/>
      <c r="I70" s="119"/>
      <c r="J70" s="119"/>
      <c r="K70" s="119" t="s">
        <v>89</v>
      </c>
      <c r="L70" s="119"/>
      <c r="M70" s="119" t="str">
        <f>VLOOKUP('2019 Mos G'!G73,'2019 Mos Teams'!$G$3:$I$17,3,FALSE)</f>
        <v>11UMariners2019</v>
      </c>
      <c r="N70" s="119"/>
      <c r="O70" s="119">
        <v>1</v>
      </c>
      <c r="P70" s="119" t="str">
        <f>VLOOKUP('2019 Mos G'!I73,'2019 Mos Teams'!$G$3:$I$17,3,FALSE)</f>
        <v>11UAthletics2019</v>
      </c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</row>
    <row r="71" spans="1:28" x14ac:dyDescent="0.25">
      <c r="A71" s="135" t="str">
        <f>TEXT('2019 Mos G'!B74,"mm/dd/yyyy")</f>
        <v>05/17/2019</v>
      </c>
      <c r="B71" s="136">
        <f>'2019 Mos G'!D74</f>
        <v>0.72916666666666663</v>
      </c>
      <c r="C71" s="135" t="str">
        <f t="shared" si="1"/>
        <v>05/17/2019</v>
      </c>
      <c r="D71" s="136">
        <f>'2019 Mos G'!E74</f>
        <v>0.83333333333333326</v>
      </c>
      <c r="E71" s="119" t="str">
        <f>CONCATENATE('2019 Mos G'!I74," at ",'2019 Mos G'!G74)</f>
        <v>RedSox at Giants</v>
      </c>
      <c r="F71" s="119"/>
      <c r="G71" s="119" t="str">
        <f>'2019 Mos G'!J74</f>
        <v>SSAP #3 - West</v>
      </c>
      <c r="H71" s="119"/>
      <c r="I71" s="119"/>
      <c r="J71" s="119"/>
      <c r="K71" s="119" t="s">
        <v>89</v>
      </c>
      <c r="L71" s="119"/>
      <c r="M71" s="119" t="str">
        <f>VLOOKUP('2019 Mos G'!G74,'2019 Mos Teams'!$G$3:$I$17,3,FALSE)</f>
        <v>11UGiants2019</v>
      </c>
      <c r="N71" s="119"/>
      <c r="O71" s="119">
        <v>1</v>
      </c>
      <c r="P71" s="119" t="str">
        <f>VLOOKUP('2019 Mos G'!I74,'2019 Mos Teams'!$G$3:$I$17,3,FALSE)</f>
        <v>11URedSox2019</v>
      </c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</row>
    <row r="72" spans="1:28" x14ac:dyDescent="0.25">
      <c r="A72" s="135" t="str">
        <f>TEXT('2019 Mos G'!B75,"mm/dd/yyyy")</f>
        <v>05/17/2019</v>
      </c>
      <c r="B72" s="136">
        <f>'2019 Mos G'!D75</f>
        <v>0.72916666666666663</v>
      </c>
      <c r="C72" s="135" t="str">
        <f t="shared" si="1"/>
        <v>05/17/2019</v>
      </c>
      <c r="D72" s="136">
        <f>'2019 Mos G'!E75</f>
        <v>0.83333333333333326</v>
      </c>
      <c r="E72" s="119" t="str">
        <f>CONCATENATE('2019 Mos G'!I75," at ",'2019 Mos G'!G75)</f>
        <v>Royals at Astros</v>
      </c>
      <c r="F72" s="119"/>
      <c r="G72" s="119" t="str">
        <f>'2019 Mos G'!J75</f>
        <v>Centennial Diamond</v>
      </c>
      <c r="H72" s="119"/>
      <c r="I72" s="119"/>
      <c r="J72" s="119"/>
      <c r="K72" s="119" t="s">
        <v>89</v>
      </c>
      <c r="L72" s="119"/>
      <c r="M72" s="119" t="str">
        <f>VLOOKUP('2019 Mos G'!G75,'2019 Mos Teams'!$G$3:$I$17,3,FALSE)</f>
        <v>11UAstros2019</v>
      </c>
      <c r="N72" s="119"/>
      <c r="O72" s="119">
        <v>1</v>
      </c>
      <c r="P72" s="119" t="str">
        <f>VLOOKUP('2019 Mos G'!I75,'2019 Mos Teams'!$G$3:$I$17,3,FALSE)</f>
        <v>11URoyals2019</v>
      </c>
      <c r="Q72" s="119"/>
      <c r="R72" s="119"/>
      <c r="S72" s="119"/>
      <c r="T72" s="119"/>
      <c r="U72" s="119"/>
      <c r="V72" s="119"/>
      <c r="W72" s="119"/>
      <c r="X72" s="119"/>
      <c r="Y72" s="119"/>
      <c r="Z72" s="119"/>
      <c r="AA72" s="119"/>
      <c r="AB72" s="119"/>
    </row>
    <row r="73" spans="1:28" x14ac:dyDescent="0.25">
      <c r="A73" s="135" t="str">
        <f>TEXT('2019 Mos G'!B76,"mm/dd/yyyy")</f>
        <v>05/22/2019</v>
      </c>
      <c r="B73" s="136">
        <f>'2019 Mos G'!D76</f>
        <v>0.72916666666666663</v>
      </c>
      <c r="C73" s="135" t="str">
        <f t="shared" si="1"/>
        <v>05/22/2019</v>
      </c>
      <c r="D73" s="136">
        <f>'2019 Mos G'!E76</f>
        <v>0.83333333333333326</v>
      </c>
      <c r="E73" s="119" t="str">
        <f>CONCATENATE('2019 Mos G'!I76," at ",'2019 Mos G'!G76)</f>
        <v>Mets at Mariners</v>
      </c>
      <c r="F73" s="119"/>
      <c r="G73" s="119" t="str">
        <f>'2019 Mos G'!J76</f>
        <v>SSAP #3 - West</v>
      </c>
      <c r="H73" s="119"/>
      <c r="I73" s="119"/>
      <c r="J73" s="119"/>
      <c r="K73" s="119" t="s">
        <v>89</v>
      </c>
      <c r="L73" s="119"/>
      <c r="M73" s="119" t="str">
        <f>VLOOKUP('2019 Mos G'!G76,'2019 Mos Teams'!$G$3:$I$17,3,FALSE)</f>
        <v>11UMariners2019</v>
      </c>
      <c r="N73" s="119"/>
      <c r="O73" s="119">
        <v>1</v>
      </c>
      <c r="P73" s="119" t="str">
        <f>VLOOKUP('2019 Mos G'!I76,'2019 Mos Teams'!$G$3:$I$17,3,FALSE)</f>
        <v>11UMets2019</v>
      </c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</row>
    <row r="74" spans="1:28" x14ac:dyDescent="0.25">
      <c r="A74" s="135" t="str">
        <f>TEXT('2019 Mos G'!B77,"mm/dd/yyyy")</f>
        <v>05/23/2019</v>
      </c>
      <c r="B74" s="136">
        <f>'2019 Mos G'!D77</f>
        <v>0.72916666666666663</v>
      </c>
      <c r="C74" s="135" t="str">
        <f t="shared" si="1"/>
        <v>05/23/2019</v>
      </c>
      <c r="D74" s="136">
        <f>'2019 Mos G'!E77</f>
        <v>0.83333333333333326</v>
      </c>
      <c r="E74" s="119" t="str">
        <f>CONCATENATE('2019 Mos G'!I77," at ",'2019 Mos G'!G77)</f>
        <v>Rays at Brewers</v>
      </c>
      <c r="F74" s="119"/>
      <c r="G74" s="119" t="str">
        <f>'2019 Mos G'!J77</f>
        <v>SSAP #3 - East</v>
      </c>
      <c r="H74" s="119"/>
      <c r="I74" s="119"/>
      <c r="J74" s="119"/>
      <c r="K74" s="119" t="s">
        <v>89</v>
      </c>
      <c r="L74" s="119"/>
      <c r="M74" s="119" t="str">
        <f>VLOOKUP('2019 Mos G'!G77,'2019 Mos Teams'!$G$3:$I$17,3,FALSE)</f>
        <v>11UBrewers2019</v>
      </c>
      <c r="N74" s="119"/>
      <c r="O74" s="119">
        <v>1</v>
      </c>
      <c r="P74" s="119" t="str">
        <f>VLOOKUP('2019 Mos G'!I77,'2019 Mos Teams'!$G$3:$I$17,3,FALSE)</f>
        <v>11URays2019</v>
      </c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  <c r="AB74" s="119"/>
    </row>
    <row r="75" spans="1:28" x14ac:dyDescent="0.25">
      <c r="A75" s="135" t="str">
        <f>TEXT('2019 Mos G'!B78,"mm/dd/yyyy")</f>
        <v>05/23/2019</v>
      </c>
      <c r="B75" s="136">
        <f>'2019 Mos G'!D78</f>
        <v>0.72916666666666663</v>
      </c>
      <c r="C75" s="135" t="str">
        <f t="shared" si="1"/>
        <v>05/23/2019</v>
      </c>
      <c r="D75" s="136">
        <f>'2019 Mos G'!E78</f>
        <v>0.83333333333333326</v>
      </c>
      <c r="E75" s="119" t="str">
        <f>CONCATENATE('2019 Mos G'!I78," at ",'2019 Mos G'!G78)</f>
        <v>BlueJays at Nationals</v>
      </c>
      <c r="F75" s="119"/>
      <c r="G75" s="119" t="str">
        <f>'2019 Mos G'!J78</f>
        <v>SSAP #3 - West</v>
      </c>
      <c r="H75" s="119"/>
      <c r="I75" s="119"/>
      <c r="J75" s="119"/>
      <c r="K75" s="119" t="s">
        <v>89</v>
      </c>
      <c r="L75" s="119"/>
      <c r="M75" s="119" t="str">
        <f>VLOOKUP('2019 Mos G'!G78,'2019 Mos Teams'!$G$3:$I$17,3,FALSE)</f>
        <v>11UNationals2019</v>
      </c>
      <c r="N75" s="119"/>
      <c r="O75" s="119">
        <v>1</v>
      </c>
      <c r="P75" s="119" t="str">
        <f>VLOOKUP('2019 Mos G'!I78,'2019 Mos Teams'!$G$3:$I$17,3,FALSE)</f>
        <v>11UBlueJays2019</v>
      </c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</row>
    <row r="76" spans="1:28" x14ac:dyDescent="0.25">
      <c r="A76" s="135" t="str">
        <f>TEXT('2019 Mos G'!B79,"mm/dd/yyyy")</f>
        <v>05/23/2019</v>
      </c>
      <c r="B76" s="136">
        <f>'2019 Mos G'!D79</f>
        <v>0.72916666666666663</v>
      </c>
      <c r="C76" s="135" t="str">
        <f t="shared" si="1"/>
        <v>05/23/2019</v>
      </c>
      <c r="D76" s="136">
        <f>'2019 Mos G'!E79</f>
        <v>0.83333333333333326</v>
      </c>
      <c r="E76" s="119" t="str">
        <f>CONCATENATE('2019 Mos G'!I79," at ",'2019 Mos G'!G79)</f>
        <v>Pirates at Yankees</v>
      </c>
      <c r="F76" s="119"/>
      <c r="G76" s="119" t="str">
        <f>'2019 Mos G'!J79</f>
        <v>Centennial Diamond</v>
      </c>
      <c r="H76" s="119"/>
      <c r="I76" s="119"/>
      <c r="J76" s="119"/>
      <c r="K76" s="119" t="s">
        <v>89</v>
      </c>
      <c r="L76" s="119"/>
      <c r="M76" s="119" t="str">
        <f>VLOOKUP('2019 Mos G'!G79,'2019 Mos Teams'!$G$3:$I$17,3,FALSE)</f>
        <v>11UYankees2019</v>
      </c>
      <c r="N76" s="119"/>
      <c r="O76" s="119">
        <v>1</v>
      </c>
      <c r="P76" s="119" t="str">
        <f>VLOOKUP('2019 Mos G'!I79,'2019 Mos Teams'!$G$3:$I$17,3,FALSE)</f>
        <v>11UPirates2019</v>
      </c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</row>
    <row r="77" spans="1:28" x14ac:dyDescent="0.25">
      <c r="A77" s="135" t="str">
        <f>TEXT('2019 Mos G'!B80,"mm/dd/yyyy")</f>
        <v>05/24/2019</v>
      </c>
      <c r="B77" s="136">
        <f>'2019 Mos G'!D80</f>
        <v>0.72916666666666663</v>
      </c>
      <c r="C77" s="135" t="str">
        <f t="shared" si="1"/>
        <v>05/24/2019</v>
      </c>
      <c r="D77" s="136">
        <f>'2019 Mos G'!E80</f>
        <v>0.83333333333333326</v>
      </c>
      <c r="E77" s="119" t="str">
        <f>CONCATENATE('2019 Mos G'!I80," at ",'2019 Mos G'!G80)</f>
        <v>RedSox at Royals</v>
      </c>
      <c r="F77" s="119"/>
      <c r="G77" s="119" t="str">
        <f>'2019 Mos G'!J80</f>
        <v>Centennial Diamond</v>
      </c>
      <c r="H77" s="119"/>
      <c r="I77" s="119"/>
      <c r="J77" s="119"/>
      <c r="K77" s="119" t="s">
        <v>89</v>
      </c>
      <c r="L77" s="119"/>
      <c r="M77" s="119" t="str">
        <f>VLOOKUP('2019 Mos G'!G80,'2019 Mos Teams'!$G$3:$I$17,3,FALSE)</f>
        <v>11URoyals2019</v>
      </c>
      <c r="N77" s="119"/>
      <c r="O77" s="119">
        <v>1</v>
      </c>
      <c r="P77" s="119" t="str">
        <f>VLOOKUP('2019 Mos G'!I80,'2019 Mos Teams'!$G$3:$I$17,3,FALSE)</f>
        <v>11URedSox2019</v>
      </c>
      <c r="Q77" s="119"/>
      <c r="R77" s="119"/>
      <c r="S77" s="119"/>
      <c r="T77" s="119"/>
      <c r="U77" s="119"/>
      <c r="V77" s="119"/>
      <c r="W77" s="119"/>
      <c r="X77" s="119"/>
      <c r="Y77" s="119"/>
      <c r="Z77" s="119"/>
      <c r="AA77" s="119"/>
      <c r="AB77" s="119"/>
    </row>
    <row r="78" spans="1:28" x14ac:dyDescent="0.25">
      <c r="A78" s="135" t="str">
        <f>TEXT('2019 Mos G'!B81,"mm/dd/yyyy")</f>
        <v>05/24/2019</v>
      </c>
      <c r="B78" s="136">
        <f>'2019 Mos G'!D81</f>
        <v>0.70833333333333337</v>
      </c>
      <c r="C78" s="135" t="str">
        <f t="shared" si="1"/>
        <v>05/24/2019</v>
      </c>
      <c r="D78" s="136">
        <f>'2019 Mos G'!E81</f>
        <v>0.79166666666666663</v>
      </c>
      <c r="E78" s="119" t="str">
        <f>CONCATENATE('2019 Mos G'!I81," at ",'2019 Mos G'!G81)</f>
        <v>Giants at Astros</v>
      </c>
      <c r="F78" s="119"/>
      <c r="G78" s="119" t="str">
        <f>'2019 Mos G'!J81</f>
        <v>Softball City</v>
      </c>
      <c r="H78" s="119"/>
      <c r="I78" s="119"/>
      <c r="J78" s="119"/>
      <c r="K78" s="119" t="s">
        <v>89</v>
      </c>
      <c r="L78" s="119"/>
      <c r="M78" s="119" t="str">
        <f>VLOOKUP('2019 Mos G'!G81,'2019 Mos Teams'!$G$3:$I$17,3,FALSE)</f>
        <v>11UAstros2019</v>
      </c>
      <c r="N78" s="119"/>
      <c r="O78" s="119">
        <v>1</v>
      </c>
      <c r="P78" s="119" t="str">
        <f>VLOOKUP('2019 Mos G'!I81,'2019 Mos Teams'!$G$3:$I$17,3,FALSE)</f>
        <v>11UGiants2019</v>
      </c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</row>
    <row r="79" spans="1:28" x14ac:dyDescent="0.25">
      <c r="A79" s="135" t="str">
        <f>TEXT('2019 Mos G'!B82,"mm/dd/yyyy")</f>
        <v>05/24/2019</v>
      </c>
      <c r="B79" s="136">
        <f>'2019 Mos G'!D82</f>
        <v>0.79166666666666663</v>
      </c>
      <c r="C79" s="135" t="str">
        <f t="shared" si="1"/>
        <v>05/24/2019</v>
      </c>
      <c r="D79" s="136">
        <f>'2019 Mos G'!E82</f>
        <v>0.875</v>
      </c>
      <c r="E79" s="119" t="str">
        <f>CONCATENATE('2019 Mos G'!I82," at ",'2019 Mos G'!G82)</f>
        <v>NorthShore at Angels</v>
      </c>
      <c r="F79" s="119"/>
      <c r="G79" s="119" t="str">
        <f>'2019 Mos G'!J82</f>
        <v>Softball City</v>
      </c>
      <c r="H79" s="119"/>
      <c r="I79" s="119"/>
      <c r="J79" s="119"/>
      <c r="K79" s="119" t="s">
        <v>89</v>
      </c>
      <c r="L79" s="119"/>
      <c r="M79" s="119" t="str">
        <f>VLOOKUP('2019 Mos G'!G82,'2019 Mos Teams'!$G$3:$I$17,3,FALSE)</f>
        <v>11UAngels2019</v>
      </c>
      <c r="N79" s="119"/>
      <c r="O79" s="119">
        <v>1</v>
      </c>
      <c r="P79" s="119" t="str">
        <f>VLOOKUP('2019 Mos G'!I82,'2019 Mos Teams'!$G$3:$I$17,3,FALSE)</f>
        <v>11UNorthShore2019</v>
      </c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</row>
    <row r="80" spans="1:28" x14ac:dyDescent="0.25">
      <c r="A80" s="135" t="str">
        <f>TEXT('2019 Mos G'!B83,"mm/dd/yyyy")</f>
        <v>05/25/2019</v>
      </c>
      <c r="B80" s="136">
        <f>'2019 Mos G'!D83</f>
        <v>0.39583333333333331</v>
      </c>
      <c r="C80" s="135" t="str">
        <f t="shared" si="1"/>
        <v>05/25/2019</v>
      </c>
      <c r="D80" s="136">
        <f>'2019 Mos G'!E83</f>
        <v>0.5</v>
      </c>
      <c r="E80" s="119" t="str">
        <f>CONCATENATE('2019 Mos G'!I83," at ",'2019 Mos G'!G83)</f>
        <v>Pirates at Mets</v>
      </c>
      <c r="F80" s="119"/>
      <c r="G80" s="119" t="str">
        <f>'2019 Mos G'!J83</f>
        <v>Centennial Diamond</v>
      </c>
      <c r="H80" s="119"/>
      <c r="I80" s="119"/>
      <c r="J80" s="119"/>
      <c r="K80" s="119" t="s">
        <v>89</v>
      </c>
      <c r="L80" s="119"/>
      <c r="M80" s="119" t="str">
        <f>VLOOKUP('2019 Mos G'!G83,'2019 Mos Teams'!$G$3:$I$17,3,FALSE)</f>
        <v>11UMets2019</v>
      </c>
      <c r="N80" s="119"/>
      <c r="O80" s="119">
        <v>1</v>
      </c>
      <c r="P80" s="119" t="str">
        <f>VLOOKUP('2019 Mos G'!I83,'2019 Mos Teams'!$G$3:$I$17,3,FALSE)</f>
        <v>11UPirates2019</v>
      </c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</row>
    <row r="81" spans="1:28" x14ac:dyDescent="0.25">
      <c r="A81" s="135" t="str">
        <f>TEXT('2019 Mos G'!B84,"mm/dd/yyyy")</f>
        <v>05/25/2019</v>
      </c>
      <c r="B81" s="136">
        <f>'2019 Mos G'!D84</f>
        <v>0.52083333333333337</v>
      </c>
      <c r="C81" s="135" t="str">
        <f t="shared" si="1"/>
        <v>05/25/2019</v>
      </c>
      <c r="D81" s="136">
        <f>'2019 Mos G'!E84</f>
        <v>0.625</v>
      </c>
      <c r="E81" s="119" t="str">
        <f>CONCATENATE('2019 Mos G'!I84," at ",'2019 Mos G'!G84)</f>
        <v>BlueJays at Mariners</v>
      </c>
      <c r="F81" s="119"/>
      <c r="G81" s="119" t="str">
        <f>'2019 Mos G'!J84</f>
        <v>Centennial Diamond</v>
      </c>
      <c r="H81" s="119"/>
      <c r="I81" s="119"/>
      <c r="J81" s="119"/>
      <c r="K81" s="119" t="s">
        <v>89</v>
      </c>
      <c r="L81" s="119"/>
      <c r="M81" s="119" t="str">
        <f>VLOOKUP('2019 Mos G'!G84,'2019 Mos Teams'!$G$3:$I$17,3,FALSE)</f>
        <v>11UMariners2019</v>
      </c>
      <c r="N81" s="119"/>
      <c r="O81" s="119">
        <v>1</v>
      </c>
      <c r="P81" s="119" t="str">
        <f>VLOOKUP('2019 Mos G'!I84,'2019 Mos Teams'!$G$3:$I$17,3,FALSE)</f>
        <v>11UBlueJays2019</v>
      </c>
      <c r="Q81" s="119"/>
      <c r="R81" s="119"/>
      <c r="S81" s="119"/>
      <c r="T81" s="119"/>
      <c r="U81" s="119"/>
      <c r="V81" s="119"/>
      <c r="W81" s="119"/>
      <c r="X81" s="119"/>
      <c r="Y81" s="119"/>
      <c r="Z81" s="119"/>
      <c r="AA81" s="119"/>
      <c r="AB81" s="119"/>
    </row>
    <row r="82" spans="1:28" x14ac:dyDescent="0.25">
      <c r="A82" s="135" t="str">
        <f>TEXT('2019 Mos G'!B85,"mm/dd/yyyy")</f>
        <v>05/25/2019</v>
      </c>
      <c r="B82" s="136">
        <f>'2019 Mos G'!D85</f>
        <v>0.6875</v>
      </c>
      <c r="C82" s="135" t="str">
        <f t="shared" si="1"/>
        <v>05/25/2019</v>
      </c>
      <c r="D82" s="136">
        <f>'2019 Mos G'!E85</f>
        <v>0.79166666666666663</v>
      </c>
      <c r="E82" s="119" t="str">
        <f>CONCATENATE('2019 Mos G'!I85," at ",'2019 Mos G'!G85)</f>
        <v>Yankees at Rays</v>
      </c>
      <c r="F82" s="119"/>
      <c r="G82" s="119" t="str">
        <f>'2019 Mos G'!J85</f>
        <v>SSAP #3 - West</v>
      </c>
      <c r="H82" s="119"/>
      <c r="I82" s="119"/>
      <c r="J82" s="119"/>
      <c r="K82" s="119" t="s">
        <v>89</v>
      </c>
      <c r="L82" s="119"/>
      <c r="M82" s="119" t="str">
        <f>VLOOKUP('2019 Mos G'!G85,'2019 Mos Teams'!$G$3:$I$17,3,FALSE)</f>
        <v>11URays2019</v>
      </c>
      <c r="N82" s="119"/>
      <c r="O82" s="119">
        <v>1</v>
      </c>
      <c r="P82" s="119" t="str">
        <f>VLOOKUP('2019 Mos G'!I85,'2019 Mos Teams'!$G$3:$I$17,3,FALSE)</f>
        <v>11UYankees2019</v>
      </c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</row>
    <row r="83" spans="1:28" x14ac:dyDescent="0.25">
      <c r="A83" s="135" t="str">
        <f>TEXT('2019 Mos G'!B86,"mm/dd/yyyy")</f>
        <v>05/25/2019</v>
      </c>
      <c r="B83" s="136">
        <f>'2019 Mos G'!D86</f>
        <v>0.70833333333333337</v>
      </c>
      <c r="C83" s="135" t="str">
        <f t="shared" si="1"/>
        <v>05/25/2019</v>
      </c>
      <c r="D83" s="136">
        <f>'2019 Mos G'!E86</f>
        <v>0.8125</v>
      </c>
      <c r="E83" s="119" t="str">
        <f>CONCATENATE('2019 Mos G'!I86," at ",'2019 Mos G'!G86)</f>
        <v>Nationals at Athletics</v>
      </c>
      <c r="F83" s="119"/>
      <c r="G83" s="119" t="str">
        <f>'2019 Mos G'!J86</f>
        <v>Centennial Diamond</v>
      </c>
      <c r="H83" s="119"/>
      <c r="I83" s="119"/>
      <c r="J83" s="119"/>
      <c r="K83" s="119" t="s">
        <v>89</v>
      </c>
      <c r="L83" s="119"/>
      <c r="M83" s="119" t="str">
        <f>VLOOKUP('2019 Mos G'!G86,'2019 Mos Teams'!$G$3:$I$17,3,FALSE)</f>
        <v>11UAthletics2019</v>
      </c>
      <c r="N83" s="119"/>
      <c r="O83" s="119">
        <v>1</v>
      </c>
      <c r="P83" s="119" t="str">
        <f>VLOOKUP('2019 Mos G'!I86,'2019 Mos Teams'!$G$3:$I$17,3,FALSE)</f>
        <v>11UNationals2019</v>
      </c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</row>
    <row r="84" spans="1:28" x14ac:dyDescent="0.25">
      <c r="A84" s="135" t="str">
        <f>TEXT('2019 Mos G'!B87,"mm/dd/yyyy")</f>
        <v>05/26/2019</v>
      </c>
      <c r="B84" s="136">
        <f>'2019 Mos G'!D87</f>
        <v>0.41666666666666669</v>
      </c>
      <c r="C84" s="135" t="str">
        <f t="shared" si="1"/>
        <v>05/26/2019</v>
      </c>
      <c r="D84" s="136">
        <f>'2019 Mos G'!E87</f>
        <v>0.52083333333333337</v>
      </c>
      <c r="E84" s="119" t="str">
        <f>CONCATENATE('2019 Mos G'!I87," at ",'2019 Mos G'!G87)</f>
        <v>RedSox at Angels</v>
      </c>
      <c r="F84" s="119"/>
      <c r="G84" s="119" t="str">
        <f>'2019 Mos G'!J87</f>
        <v>Centennial Diamond</v>
      </c>
      <c r="H84" s="119"/>
      <c r="I84" s="119"/>
      <c r="J84" s="119"/>
      <c r="K84" s="119" t="s">
        <v>89</v>
      </c>
      <c r="L84" s="119"/>
      <c r="M84" s="119" t="str">
        <f>VLOOKUP('2019 Mos G'!G87,'2019 Mos Teams'!$G$3:$I$17,3,FALSE)</f>
        <v>11UAngels2019</v>
      </c>
      <c r="N84" s="119"/>
      <c r="O84" s="119">
        <v>1</v>
      </c>
      <c r="P84" s="119" t="str">
        <f>VLOOKUP('2019 Mos G'!I87,'2019 Mos Teams'!$G$3:$I$17,3,FALSE)</f>
        <v>11URedSox2019</v>
      </c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</row>
    <row r="85" spans="1:28" x14ac:dyDescent="0.25">
      <c r="A85" s="135" t="str">
        <f>TEXT('2019 Mos G'!B88,"mm/dd/yyyy")</f>
        <v>05/26/2019</v>
      </c>
      <c r="B85" s="136">
        <f>'2019 Mos G'!D88</f>
        <v>0.54166666666666663</v>
      </c>
      <c r="C85" s="135" t="str">
        <f t="shared" si="1"/>
        <v>05/26/2019</v>
      </c>
      <c r="D85" s="136">
        <f>'2019 Mos G'!E88</f>
        <v>0.64583333333333326</v>
      </c>
      <c r="E85" s="119" t="str">
        <f>CONCATENATE('2019 Mos G'!I88," at ",'2019 Mos G'!G88)</f>
        <v>Giants at Astros</v>
      </c>
      <c r="F85" s="119"/>
      <c r="G85" s="119" t="str">
        <f>'2019 Mos G'!J88</f>
        <v>Centennial Diamond</v>
      </c>
      <c r="H85" s="119"/>
      <c r="I85" s="119"/>
      <c r="J85" s="119"/>
      <c r="K85" s="119" t="s">
        <v>89</v>
      </c>
      <c r="L85" s="119"/>
      <c r="M85" s="119" t="str">
        <f>VLOOKUP('2019 Mos G'!G88,'2019 Mos Teams'!$G$3:$I$17,3,FALSE)</f>
        <v>11UAstros2019</v>
      </c>
      <c r="N85" s="119"/>
      <c r="O85" s="119">
        <v>1</v>
      </c>
      <c r="P85" s="119" t="str">
        <f>VLOOKUP('2019 Mos G'!I88,'2019 Mos Teams'!$G$3:$I$17,3,FALSE)</f>
        <v>11UGiants2019</v>
      </c>
      <c r="Q85" s="119"/>
      <c r="R85" s="119"/>
      <c r="S85" s="119"/>
      <c r="T85" s="119"/>
      <c r="U85" s="119"/>
      <c r="V85" s="119"/>
      <c r="W85" s="119"/>
      <c r="X85" s="119"/>
      <c r="Y85" s="119"/>
      <c r="Z85" s="119"/>
      <c r="AA85" s="119"/>
      <c r="AB85" s="119"/>
    </row>
    <row r="86" spans="1:28" x14ac:dyDescent="0.25">
      <c r="A86" s="135" t="str">
        <f>TEXT('2019 Mos G'!B89,"mm/dd/yyyy")</f>
        <v>05/26/2019</v>
      </c>
      <c r="B86" s="136">
        <f>'2019 Mos G'!D89</f>
        <v>0.64583333333333337</v>
      </c>
      <c r="C86" s="135" t="str">
        <f t="shared" si="1"/>
        <v>05/26/2019</v>
      </c>
      <c r="D86" s="136">
        <f>'2019 Mos G'!E89</f>
        <v>0.75</v>
      </c>
      <c r="E86" s="119" t="str">
        <f>CONCATENATE('2019 Mos G'!I89," at ",'2019 Mos G'!G89)</f>
        <v>NorthShore at Royals</v>
      </c>
      <c r="F86" s="119"/>
      <c r="G86" s="119" t="str">
        <f>'2019 Mos G'!J89</f>
        <v>Centennial Diamond</v>
      </c>
      <c r="H86" s="119"/>
      <c r="I86" s="119"/>
      <c r="J86" s="119"/>
      <c r="K86" s="119" t="s">
        <v>89</v>
      </c>
      <c r="L86" s="119"/>
      <c r="M86" s="119" t="str">
        <f>VLOOKUP('2019 Mos G'!G89,'2019 Mos Teams'!$G$3:$I$17,3,FALSE)</f>
        <v>11URoyals2019</v>
      </c>
      <c r="N86" s="119"/>
      <c r="O86" s="119">
        <v>1</v>
      </c>
      <c r="P86" s="119" t="str">
        <f>VLOOKUP('2019 Mos G'!I89,'2019 Mos Teams'!$G$3:$I$17,3,FALSE)</f>
        <v>11UNorthShore2019</v>
      </c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</row>
    <row r="87" spans="1:28" x14ac:dyDescent="0.25">
      <c r="A87" s="135" t="str">
        <f>TEXT('2019 Mos G'!B90,"mm/dd/yyyy")</f>
        <v>05/29/2019</v>
      </c>
      <c r="B87" s="136">
        <f>'2019 Mos G'!D90</f>
        <v>0.72916666666666663</v>
      </c>
      <c r="C87" s="135" t="str">
        <f t="shared" si="1"/>
        <v>05/29/2019</v>
      </c>
      <c r="D87" s="136">
        <f>'2019 Mos G'!E90</f>
        <v>0.83333333333333326</v>
      </c>
      <c r="E87" s="119" t="str">
        <f>CONCATENATE('2019 Mos G'!I90," at ",'2019 Mos G'!G90)</f>
        <v>Pirates at Athletics</v>
      </c>
      <c r="F87" s="119"/>
      <c r="G87" s="119" t="str">
        <f>'2019 Mos G'!J90</f>
        <v>SSAP #3 - West</v>
      </c>
      <c r="H87" s="119"/>
      <c r="I87" s="119"/>
      <c r="J87" s="119"/>
      <c r="K87" s="119" t="s">
        <v>89</v>
      </c>
      <c r="L87" s="119"/>
      <c r="M87" s="119" t="str">
        <f>VLOOKUP('2019 Mos G'!G90,'2019 Mos Teams'!$G$3:$I$17,3,FALSE)</f>
        <v>11UAthletics2019</v>
      </c>
      <c r="N87" s="119"/>
      <c r="O87" s="119">
        <v>1</v>
      </c>
      <c r="P87" s="119" t="str">
        <f>VLOOKUP('2019 Mos G'!I90,'2019 Mos Teams'!$G$3:$I$17,3,FALSE)</f>
        <v>11UPirates2019</v>
      </c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</row>
    <row r="88" spans="1:28" x14ac:dyDescent="0.25">
      <c r="A88" s="135" t="str">
        <f>TEXT('2019 Mos G'!B91,"mm/dd/yyyy")</f>
        <v>05/30/2019</v>
      </c>
      <c r="B88" s="136">
        <f>'2019 Mos G'!D91</f>
        <v>0.72916666666666663</v>
      </c>
      <c r="C88" s="135" t="str">
        <f t="shared" si="1"/>
        <v>05/30/2019</v>
      </c>
      <c r="D88" s="136">
        <f>'2019 Mos G'!E91</f>
        <v>0.83333333333333326</v>
      </c>
      <c r="E88" s="119" t="str">
        <f>CONCATENATE('2019 Mos G'!I91," at ",'2019 Mos G'!G91)</f>
        <v>Rays at Nationals</v>
      </c>
      <c r="F88" s="119"/>
      <c r="G88" s="119" t="str">
        <f>'2019 Mos G'!J91</f>
        <v>SSAP #3 - East</v>
      </c>
      <c r="H88" s="119"/>
      <c r="I88" s="119"/>
      <c r="J88" s="119"/>
      <c r="K88" s="119" t="s">
        <v>89</v>
      </c>
      <c r="L88" s="119"/>
      <c r="M88" s="119" t="str">
        <f>VLOOKUP('2019 Mos G'!G91,'2019 Mos Teams'!$G$3:$I$17,3,FALSE)</f>
        <v>11UNationals2019</v>
      </c>
      <c r="N88" s="119"/>
      <c r="O88" s="119">
        <v>1</v>
      </c>
      <c r="P88" s="119" t="str">
        <f>VLOOKUP('2019 Mos G'!I91,'2019 Mos Teams'!$G$3:$I$17,3,FALSE)</f>
        <v>11URays2019</v>
      </c>
      <c r="Q88" s="119"/>
      <c r="R88" s="119"/>
      <c r="S88" s="119"/>
      <c r="T88" s="119"/>
      <c r="U88" s="119"/>
      <c r="V88" s="119"/>
      <c r="W88" s="119"/>
      <c r="X88" s="119"/>
      <c r="Y88" s="119"/>
      <c r="Z88" s="119"/>
      <c r="AA88" s="119"/>
      <c r="AB88" s="119"/>
    </row>
    <row r="89" spans="1:28" x14ac:dyDescent="0.25">
      <c r="A89" s="135" t="str">
        <f>TEXT('2019 Mos G'!B92,"mm/dd/yyyy")</f>
        <v>05/30/2019</v>
      </c>
      <c r="B89" s="136">
        <f>'2019 Mos G'!D92</f>
        <v>0.72916666666666663</v>
      </c>
      <c r="C89" s="135" t="str">
        <f t="shared" si="1"/>
        <v>05/30/2019</v>
      </c>
      <c r="D89" s="136">
        <f>'2019 Mos G'!E92</f>
        <v>0.83333333333333326</v>
      </c>
      <c r="E89" s="119" t="str">
        <f>CONCATENATE('2019 Mos G'!I92," at ",'2019 Mos G'!G92)</f>
        <v>Mariners at Brewers</v>
      </c>
      <c r="F89" s="119"/>
      <c r="G89" s="119" t="str">
        <f>'2019 Mos G'!J92</f>
        <v>SSAP #3 - West</v>
      </c>
      <c r="H89" s="119"/>
      <c r="I89" s="119"/>
      <c r="J89" s="119"/>
      <c r="K89" s="119" t="s">
        <v>89</v>
      </c>
      <c r="L89" s="119"/>
      <c r="M89" s="119" t="str">
        <f>VLOOKUP('2019 Mos G'!G92,'2019 Mos Teams'!$G$3:$I$17,3,FALSE)</f>
        <v>11UBrewers2019</v>
      </c>
      <c r="N89" s="119"/>
      <c r="O89" s="119">
        <v>1</v>
      </c>
      <c r="P89" s="119" t="str">
        <f>VLOOKUP('2019 Mos G'!I92,'2019 Mos Teams'!$G$3:$I$17,3,FALSE)</f>
        <v>11UMariners2019</v>
      </c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</row>
    <row r="90" spans="1:28" x14ac:dyDescent="0.25">
      <c r="A90" s="135" t="str">
        <f>TEXT('2019 Mos G'!B93,"mm/dd/yyyy")</f>
        <v>05/30/2019</v>
      </c>
      <c r="B90" s="136">
        <f>'2019 Mos G'!D93</f>
        <v>0.72916666666666663</v>
      </c>
      <c r="C90" s="135" t="str">
        <f t="shared" si="1"/>
        <v>05/30/2019</v>
      </c>
      <c r="D90" s="136">
        <f>'2019 Mos G'!E93</f>
        <v>0.83333333333333326</v>
      </c>
      <c r="E90" s="119" t="str">
        <f>CONCATENATE('2019 Mos G'!I93," at ",'2019 Mos G'!G93)</f>
        <v>Mets at Yankees</v>
      </c>
      <c r="F90" s="119"/>
      <c r="G90" s="119" t="str">
        <f>'2019 Mos G'!J93</f>
        <v>Centennial Diamond</v>
      </c>
      <c r="H90" s="119"/>
      <c r="I90" s="119"/>
      <c r="J90" s="119"/>
      <c r="K90" s="119" t="s">
        <v>89</v>
      </c>
      <c r="L90" s="119"/>
      <c r="M90" s="119" t="str">
        <f>VLOOKUP('2019 Mos G'!G93,'2019 Mos Teams'!$G$3:$I$17,3,FALSE)</f>
        <v>11UYankees2019</v>
      </c>
      <c r="N90" s="119"/>
      <c r="O90" s="119">
        <v>1</v>
      </c>
      <c r="P90" s="119" t="str">
        <f>VLOOKUP('2019 Mos G'!I93,'2019 Mos Teams'!$G$3:$I$17,3,FALSE)</f>
        <v>11UMets2019</v>
      </c>
      <c r="Q90" s="119"/>
      <c r="R90" s="119"/>
      <c r="S90" s="119"/>
      <c r="T90" s="119"/>
      <c r="U90" s="119"/>
      <c r="V90" s="119"/>
      <c r="W90" s="119"/>
      <c r="X90" s="119"/>
      <c r="Y90" s="119"/>
      <c r="Z90" s="119"/>
      <c r="AA90" s="119"/>
      <c r="AB90" s="119"/>
    </row>
    <row r="91" spans="1:28" x14ac:dyDescent="0.25">
      <c r="A91" s="135" t="str">
        <f>TEXT('2019 Mos G'!B94,"mm/dd/yyyy")</f>
        <v>05/31/2019</v>
      </c>
      <c r="B91" s="136">
        <f>'2019 Mos G'!D94</f>
        <v>0.72916666666666663</v>
      </c>
      <c r="C91" s="135" t="str">
        <f t="shared" si="1"/>
        <v>05/31/2019</v>
      </c>
      <c r="D91" s="136">
        <f>'2019 Mos G'!E94</f>
        <v>0.83333333333333326</v>
      </c>
      <c r="E91" s="119" t="str">
        <f>CONCATENATE('2019 Mos G'!I94," at ",'2019 Mos G'!G94)</f>
        <v>Angels at RedSox</v>
      </c>
      <c r="F91" s="119"/>
      <c r="G91" s="119" t="str">
        <f>'2019 Mos G'!J94</f>
        <v>Centennial Diamond</v>
      </c>
      <c r="H91" s="119"/>
      <c r="I91" s="119"/>
      <c r="J91" s="119"/>
      <c r="K91" s="119" t="s">
        <v>89</v>
      </c>
      <c r="L91" s="119"/>
      <c r="M91" s="119" t="str">
        <f>VLOOKUP('2019 Mos G'!G94,'2019 Mos Teams'!$G$3:$I$17,3,FALSE)</f>
        <v>11URedSox2019</v>
      </c>
      <c r="N91" s="119"/>
      <c r="O91" s="119">
        <v>1</v>
      </c>
      <c r="P91" s="119" t="str">
        <f>VLOOKUP('2019 Mos G'!I94,'2019 Mos Teams'!$G$3:$I$17,3,FALSE)</f>
        <v>11UAngels2019</v>
      </c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</row>
    <row r="92" spans="1:28" x14ac:dyDescent="0.25">
      <c r="A92" s="135" t="str">
        <f>TEXT('2019 Mos G'!B95,"mm/dd/yyyy")</f>
        <v>05/31/2019</v>
      </c>
      <c r="B92" s="136">
        <f>'2019 Mos G'!D95</f>
        <v>0.70833333333333337</v>
      </c>
      <c r="C92" s="135" t="str">
        <f t="shared" si="1"/>
        <v>05/31/2019</v>
      </c>
      <c r="D92" s="136">
        <f>'2019 Mos G'!E95</f>
        <v>0.79166666666666663</v>
      </c>
      <c r="E92" s="119" t="str">
        <f>CONCATENATE('2019 Mos G'!I95," at ",'2019 Mos G'!G95)</f>
        <v>Royals at Giants</v>
      </c>
      <c r="F92" s="119"/>
      <c r="G92" s="119" t="str">
        <f>'2019 Mos G'!J95</f>
        <v>Softball City</v>
      </c>
      <c r="H92" s="119"/>
      <c r="I92" s="119"/>
      <c r="J92" s="119"/>
      <c r="K92" s="119" t="s">
        <v>89</v>
      </c>
      <c r="L92" s="119"/>
      <c r="M92" s="119" t="str">
        <f>VLOOKUP('2019 Mos G'!G95,'2019 Mos Teams'!$G$3:$I$17,3,FALSE)</f>
        <v>11UGiants2019</v>
      </c>
      <c r="N92" s="119"/>
      <c r="O92" s="119">
        <v>1</v>
      </c>
      <c r="P92" s="119" t="str">
        <f>VLOOKUP('2019 Mos G'!I95,'2019 Mos Teams'!$G$3:$I$17,3,FALSE)</f>
        <v>11URoyals2019</v>
      </c>
      <c r="Q92" s="119"/>
      <c r="R92" s="119"/>
      <c r="S92" s="119"/>
      <c r="T92" s="119"/>
      <c r="U92" s="119"/>
      <c r="V92" s="119"/>
      <c r="W92" s="119"/>
      <c r="X92" s="119"/>
      <c r="Y92" s="119"/>
      <c r="Z92" s="119"/>
      <c r="AA92" s="119"/>
      <c r="AB92" s="119"/>
    </row>
    <row r="93" spans="1:28" x14ac:dyDescent="0.25">
      <c r="A93" s="135" t="str">
        <f>TEXT('2019 Mos G'!B96,"mm/dd/yyyy")</f>
        <v>05/31/2019</v>
      </c>
      <c r="B93" s="136">
        <f>'2019 Mos G'!D96</f>
        <v>0.79166666666666663</v>
      </c>
      <c r="C93" s="135" t="str">
        <f t="shared" si="1"/>
        <v>05/31/2019</v>
      </c>
      <c r="D93" s="136">
        <f>'2019 Mos G'!E96</f>
        <v>0.875</v>
      </c>
      <c r="E93" s="119" t="str">
        <f>CONCATENATE('2019 Mos G'!I96," at ",'2019 Mos G'!G96)</f>
        <v>NorthShore at Astros</v>
      </c>
      <c r="F93" s="119"/>
      <c r="G93" s="119" t="str">
        <f>'2019 Mos G'!J96</f>
        <v>Softball City</v>
      </c>
      <c r="H93" s="119"/>
      <c r="I93" s="119"/>
      <c r="J93" s="119"/>
      <c r="K93" s="119" t="s">
        <v>89</v>
      </c>
      <c r="L93" s="119"/>
      <c r="M93" s="119" t="str">
        <f>VLOOKUP('2019 Mos G'!G96,'2019 Mos Teams'!$G$3:$I$17,3,FALSE)</f>
        <v>11UAstros2019</v>
      </c>
      <c r="N93" s="119"/>
      <c r="O93" s="119">
        <v>1</v>
      </c>
      <c r="P93" s="119" t="str">
        <f>VLOOKUP('2019 Mos G'!I96,'2019 Mos Teams'!$G$3:$I$17,3,FALSE)</f>
        <v>11UNorthShore2019</v>
      </c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19"/>
      <c r="AB93" s="119"/>
    </row>
    <row r="94" spans="1:28" x14ac:dyDescent="0.25">
      <c r="A94" s="135" t="str">
        <f>TEXT('2019 Mos G'!B97,"mm/dd/yyyy")</f>
        <v>06/01/2019</v>
      </c>
      <c r="B94" s="136">
        <f>'2019 Mos G'!D97</f>
        <v>0.39583333333333331</v>
      </c>
      <c r="C94" s="135" t="str">
        <f t="shared" si="1"/>
        <v>06/01/2019</v>
      </c>
      <c r="D94" s="136">
        <f>'2019 Mos G'!E97</f>
        <v>0.5</v>
      </c>
      <c r="E94" s="119" t="str">
        <f>CONCATENATE('2019 Mos G'!I97," at ",'2019 Mos G'!G97)</f>
        <v>Mariners at Rays</v>
      </c>
      <c r="F94" s="119"/>
      <c r="G94" s="119" t="str">
        <f>'2019 Mos G'!J97</f>
        <v>Centennial Diamond</v>
      </c>
      <c r="H94" s="119"/>
      <c r="I94" s="119"/>
      <c r="J94" s="119"/>
      <c r="K94" s="119" t="s">
        <v>89</v>
      </c>
      <c r="L94" s="119"/>
      <c r="M94" s="119" t="str">
        <f>VLOOKUP('2019 Mos G'!G97,'2019 Mos Teams'!$G$3:$I$17,3,FALSE)</f>
        <v>11URays2019</v>
      </c>
      <c r="N94" s="119"/>
      <c r="O94" s="119">
        <v>1</v>
      </c>
      <c r="P94" s="119" t="str">
        <f>VLOOKUP('2019 Mos G'!I97,'2019 Mos Teams'!$G$3:$I$17,3,FALSE)</f>
        <v>11UMariners2019</v>
      </c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</row>
    <row r="95" spans="1:28" x14ac:dyDescent="0.25">
      <c r="A95" s="135" t="str">
        <f>TEXT('2019 Mos G'!B98,"mm/dd/yyyy")</f>
        <v>06/01/2019</v>
      </c>
      <c r="B95" s="136">
        <f>'2019 Mos G'!D98</f>
        <v>0.41666666666666669</v>
      </c>
      <c r="C95" s="135" t="str">
        <f t="shared" si="1"/>
        <v>06/01/2019</v>
      </c>
      <c r="D95" s="136">
        <f>'2019 Mos G'!E98</f>
        <v>0.52083333333333337</v>
      </c>
      <c r="E95" s="119" t="str">
        <f>CONCATENATE('2019 Mos G'!I98," at ",'2019 Mos G'!G98)</f>
        <v>Yankees at Mets</v>
      </c>
      <c r="F95" s="119"/>
      <c r="G95" s="119" t="str">
        <f>'2019 Mos G'!J98</f>
        <v>Bakerview West</v>
      </c>
      <c r="H95" s="119"/>
      <c r="I95" s="119"/>
      <c r="J95" s="119"/>
      <c r="K95" s="119" t="s">
        <v>89</v>
      </c>
      <c r="L95" s="119"/>
      <c r="M95" s="119" t="str">
        <f>VLOOKUP('2019 Mos G'!G98,'2019 Mos Teams'!$G$3:$I$17,3,FALSE)</f>
        <v>11UMets2019</v>
      </c>
      <c r="N95" s="119"/>
      <c r="O95" s="119">
        <v>1</v>
      </c>
      <c r="P95" s="119" t="str">
        <f>VLOOKUP('2019 Mos G'!I98,'2019 Mos Teams'!$G$3:$I$17,3,FALSE)</f>
        <v>11UYankees2019</v>
      </c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</row>
    <row r="96" spans="1:28" x14ac:dyDescent="0.25">
      <c r="A96" s="135" t="str">
        <f>TEXT('2019 Mos G'!B99,"mm/dd/yyyy")</f>
        <v>06/01/2019</v>
      </c>
      <c r="B96" s="136">
        <f>'2019 Mos G'!D99</f>
        <v>0.52083333333333337</v>
      </c>
      <c r="C96" s="135" t="str">
        <f t="shared" si="1"/>
        <v>06/01/2019</v>
      </c>
      <c r="D96" s="136">
        <f>'2019 Mos G'!E99</f>
        <v>0.625</v>
      </c>
      <c r="E96" s="119" t="str">
        <f>CONCATENATE('2019 Mos G'!I99," at ",'2019 Mos G'!G99)</f>
        <v>Nationals at Brewers</v>
      </c>
      <c r="F96" s="119"/>
      <c r="G96" s="119" t="str">
        <f>'2019 Mos G'!J99</f>
        <v>Centennial Diamond</v>
      </c>
      <c r="H96" s="119"/>
      <c r="I96" s="119"/>
      <c r="J96" s="119"/>
      <c r="K96" s="119" t="s">
        <v>89</v>
      </c>
      <c r="L96" s="119"/>
      <c r="M96" s="119" t="str">
        <f>VLOOKUP('2019 Mos G'!G99,'2019 Mos Teams'!$G$3:$I$17,3,FALSE)</f>
        <v>11UBrewers2019</v>
      </c>
      <c r="N96" s="119"/>
      <c r="O96" s="119">
        <v>1</v>
      </c>
      <c r="P96" s="119" t="str">
        <f>VLOOKUP('2019 Mos G'!I99,'2019 Mos Teams'!$G$3:$I$17,3,FALSE)</f>
        <v>11UNationals2019</v>
      </c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</row>
    <row r="97" spans="1:28" x14ac:dyDescent="0.25">
      <c r="A97" s="135" t="str">
        <f>TEXT('2019 Mos G'!B100,"mm/dd/yyyy")</f>
        <v>06/01/2019</v>
      </c>
      <c r="B97" s="136">
        <f>'2019 Mos G'!D100</f>
        <v>0.70833333333333337</v>
      </c>
      <c r="C97" s="135" t="str">
        <f t="shared" si="1"/>
        <v>06/01/2019</v>
      </c>
      <c r="D97" s="136">
        <f>'2019 Mos G'!E100</f>
        <v>0.8125</v>
      </c>
      <c r="E97" s="119" t="str">
        <f>CONCATENATE('2019 Mos G'!I100," at ",'2019 Mos G'!G100)</f>
        <v>BlueJays at Athletics</v>
      </c>
      <c r="F97" s="119"/>
      <c r="G97" s="119" t="str">
        <f>'2019 Mos G'!J100</f>
        <v>Centennial Diamond</v>
      </c>
      <c r="H97" s="119"/>
      <c r="I97" s="119"/>
      <c r="J97" s="119"/>
      <c r="K97" s="119" t="s">
        <v>89</v>
      </c>
      <c r="L97" s="119"/>
      <c r="M97" s="119" t="str">
        <f>VLOOKUP('2019 Mos G'!G100,'2019 Mos Teams'!$G$3:$I$17,3,FALSE)</f>
        <v>11UAthletics2019</v>
      </c>
      <c r="N97" s="119"/>
      <c r="O97" s="119">
        <v>1</v>
      </c>
      <c r="P97" s="119" t="str">
        <f>VLOOKUP('2019 Mos G'!I100,'2019 Mos Teams'!$G$3:$I$17,3,FALSE)</f>
        <v>11UBlueJays2019</v>
      </c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</row>
    <row r="98" spans="1:28" x14ac:dyDescent="0.25">
      <c r="A98" s="135" t="str">
        <f>TEXT('2019 Mos G'!B101,"mm/dd/yyyy")</f>
        <v>06/02/2019</v>
      </c>
      <c r="B98" s="136">
        <f>'2019 Mos G'!D101</f>
        <v>0.41666666666666669</v>
      </c>
      <c r="C98" s="135" t="str">
        <f t="shared" si="1"/>
        <v>06/02/2019</v>
      </c>
      <c r="D98" s="136">
        <f>'2019 Mos G'!E101</f>
        <v>0.52083333333333337</v>
      </c>
      <c r="E98" s="119" t="str">
        <f>CONCATENATE('2019 Mos G'!I101," at ",'2019 Mos G'!G101)</f>
        <v>Royals at Angels</v>
      </c>
      <c r="F98" s="119"/>
      <c r="G98" s="119" t="str">
        <f>'2019 Mos G'!J101</f>
        <v>Centennial Diamond</v>
      </c>
      <c r="H98" s="119"/>
      <c r="I98" s="119"/>
      <c r="J98" s="119"/>
      <c r="K98" s="119" t="s">
        <v>89</v>
      </c>
      <c r="L98" s="119"/>
      <c r="M98" s="119" t="str">
        <f>VLOOKUP('2019 Mos G'!G101,'2019 Mos Teams'!$G$3:$I$17,3,FALSE)</f>
        <v>11UAngels2019</v>
      </c>
      <c r="N98" s="119"/>
      <c r="O98" s="119">
        <v>1</v>
      </c>
      <c r="P98" s="119" t="str">
        <f>VLOOKUP('2019 Mos G'!I101,'2019 Mos Teams'!$G$3:$I$17,3,FALSE)</f>
        <v>11URoyals2019</v>
      </c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</row>
    <row r="99" spans="1:28" x14ac:dyDescent="0.25">
      <c r="A99" s="135" t="str">
        <f>TEXT('2019 Mos G'!B102,"mm/dd/yyyy")</f>
        <v>06/02/2019</v>
      </c>
      <c r="B99" s="136">
        <f>'2019 Mos G'!D102</f>
        <v>0.54166666666666663</v>
      </c>
      <c r="C99" s="135" t="str">
        <f t="shared" si="1"/>
        <v>06/02/2019</v>
      </c>
      <c r="D99" s="136">
        <f>'2019 Mos G'!E102</f>
        <v>0.64583333333333326</v>
      </c>
      <c r="E99" s="119" t="str">
        <f>CONCATENATE('2019 Mos G'!I102," at ",'2019 Mos G'!G102)</f>
        <v>Astros at RedSox</v>
      </c>
      <c r="F99" s="119"/>
      <c r="G99" s="119" t="str">
        <f>'2019 Mos G'!J102</f>
        <v>Centennial Diamond</v>
      </c>
      <c r="H99" s="119"/>
      <c r="I99" s="119"/>
      <c r="J99" s="119"/>
      <c r="K99" s="119" t="s">
        <v>89</v>
      </c>
      <c r="L99" s="119"/>
      <c r="M99" s="119" t="str">
        <f>VLOOKUP('2019 Mos G'!G102,'2019 Mos Teams'!$G$3:$I$17,3,FALSE)</f>
        <v>11URedSox2019</v>
      </c>
      <c r="N99" s="119"/>
      <c r="O99" s="119">
        <v>1</v>
      </c>
      <c r="P99" s="119" t="str">
        <f>VLOOKUP('2019 Mos G'!I102,'2019 Mos Teams'!$G$3:$I$17,3,FALSE)</f>
        <v>11UAstros2019</v>
      </c>
      <c r="Q99" s="119"/>
      <c r="R99" s="119"/>
      <c r="S99" s="119"/>
      <c r="T99" s="119"/>
      <c r="U99" s="119"/>
      <c r="V99" s="119"/>
      <c r="W99" s="119"/>
      <c r="X99" s="119"/>
      <c r="Y99" s="119"/>
      <c r="Z99" s="119"/>
      <c r="AA99" s="119"/>
      <c r="AB99" s="119"/>
    </row>
    <row r="100" spans="1:28" x14ac:dyDescent="0.25">
      <c r="A100" s="135" t="str">
        <f>TEXT('2019 Mos G'!B103,"mm/dd/yyyy")</f>
        <v>06/02/2019</v>
      </c>
      <c r="B100" s="136">
        <f>'2019 Mos G'!D103</f>
        <v>0.64583333333333337</v>
      </c>
      <c r="C100" s="135" t="str">
        <f t="shared" si="1"/>
        <v>06/02/2019</v>
      </c>
      <c r="D100" s="136">
        <f>'2019 Mos G'!E103</f>
        <v>0.75</v>
      </c>
      <c r="E100" s="119" t="str">
        <f>CONCATENATE('2019 Mos G'!I103," at ",'2019 Mos G'!G103)</f>
        <v>NorthShore at Giants</v>
      </c>
      <c r="F100" s="119"/>
      <c r="G100" s="119" t="str">
        <f>'2019 Mos G'!J103</f>
        <v>Centennial Diamond</v>
      </c>
      <c r="H100" s="119"/>
      <c r="I100" s="119"/>
      <c r="J100" s="119"/>
      <c r="K100" s="119" t="s">
        <v>89</v>
      </c>
      <c r="L100" s="119"/>
      <c r="M100" s="119" t="str">
        <f>VLOOKUP('2019 Mos G'!G103,'2019 Mos Teams'!$G$3:$I$17,3,FALSE)</f>
        <v>11UGiants2019</v>
      </c>
      <c r="N100" s="119"/>
      <c r="O100" s="119">
        <v>1</v>
      </c>
      <c r="P100" s="119" t="str">
        <f>VLOOKUP('2019 Mos G'!I103,'2019 Mos Teams'!$G$3:$I$17,3,FALSE)</f>
        <v>11UNorthShore2019</v>
      </c>
      <c r="Q100" s="119"/>
      <c r="R100" s="119"/>
      <c r="S100" s="119"/>
      <c r="T100" s="119"/>
      <c r="U100" s="119"/>
      <c r="V100" s="119"/>
      <c r="W100" s="119"/>
      <c r="X100" s="119"/>
      <c r="Y100" s="119"/>
      <c r="Z100" s="119"/>
      <c r="AA100" s="119"/>
      <c r="AB100" s="119"/>
    </row>
    <row r="101" spans="1:28" x14ac:dyDescent="0.25">
      <c r="A101" s="135" t="str">
        <f>TEXT('2019 Mos G'!B104,"mm/dd/yyyy")</f>
        <v>06/05/2019</v>
      </c>
      <c r="B101" s="136">
        <f>'2019 Mos G'!D104</f>
        <v>0.72916666666666663</v>
      </c>
      <c r="C101" s="135" t="str">
        <f t="shared" si="1"/>
        <v>06/05/2019</v>
      </c>
      <c r="D101" s="136">
        <f>'2019 Mos G'!E104</f>
        <v>0.83333333333333326</v>
      </c>
      <c r="E101" s="119" t="str">
        <f>CONCATENATE('2019 Mos G'!I104," at ",'2019 Mos G'!G104)</f>
        <v>Mariners at Athletics</v>
      </c>
      <c r="F101" s="119"/>
      <c r="G101" s="119" t="str">
        <f>'2019 Mos G'!J104</f>
        <v>SSAP #3 - West</v>
      </c>
      <c r="H101" s="119"/>
      <c r="I101" s="119"/>
      <c r="J101" s="119"/>
      <c r="K101" s="119" t="s">
        <v>89</v>
      </c>
      <c r="L101" s="119"/>
      <c r="M101" s="119" t="str">
        <f>VLOOKUP('2019 Mos G'!G104,'2019 Mos Teams'!$G$3:$I$17,3,FALSE)</f>
        <v>11UAthletics2019</v>
      </c>
      <c r="N101" s="119"/>
      <c r="O101" s="119">
        <v>1</v>
      </c>
      <c r="P101" s="119" t="str">
        <f>VLOOKUP('2019 Mos G'!I104,'2019 Mos Teams'!$G$3:$I$17,3,FALSE)</f>
        <v>11UMariners2019</v>
      </c>
      <c r="Q101" s="119"/>
      <c r="R101" s="119"/>
      <c r="S101" s="119"/>
      <c r="T101" s="119"/>
      <c r="U101" s="119"/>
      <c r="V101" s="119"/>
      <c r="W101" s="119"/>
      <c r="X101" s="119"/>
      <c r="Y101" s="119"/>
      <c r="Z101" s="119"/>
      <c r="AA101" s="119"/>
      <c r="AB101" s="119"/>
    </row>
    <row r="102" spans="1:28" x14ac:dyDescent="0.25">
      <c r="A102" s="135" t="str">
        <f>TEXT('2019 Mos G'!B105,"mm/dd/yyyy")</f>
        <v>06/06/2019</v>
      </c>
      <c r="B102" s="136">
        <f>'2019 Mos G'!D105</f>
        <v>0.72916666666666663</v>
      </c>
      <c r="C102" s="135" t="str">
        <f t="shared" si="1"/>
        <v>06/06/2019</v>
      </c>
      <c r="D102" s="136">
        <f>'2019 Mos G'!E105</f>
        <v>0.83333333333333326</v>
      </c>
      <c r="E102" s="119" t="str">
        <f>CONCATENATE('2019 Mos G'!I105," at ",'2019 Mos G'!G105)</f>
        <v>Mets at Brewers</v>
      </c>
      <c r="F102" s="119"/>
      <c r="G102" s="119" t="str">
        <f>'2019 Mos G'!J105</f>
        <v>SSAP #3 - East</v>
      </c>
      <c r="H102" s="119"/>
      <c r="I102" s="119"/>
      <c r="J102" s="119"/>
      <c r="K102" s="119" t="s">
        <v>89</v>
      </c>
      <c r="L102" s="119"/>
      <c r="M102" s="119" t="str">
        <f>VLOOKUP('2019 Mos G'!G105,'2019 Mos Teams'!$G$3:$I$17,3,FALSE)</f>
        <v>11UBrewers2019</v>
      </c>
      <c r="N102" s="119"/>
      <c r="O102" s="119">
        <v>1</v>
      </c>
      <c r="P102" s="119" t="str">
        <f>VLOOKUP('2019 Mos G'!I105,'2019 Mos Teams'!$G$3:$I$17,3,FALSE)</f>
        <v>11UMets2019</v>
      </c>
      <c r="Q102" s="119"/>
      <c r="R102" s="119"/>
      <c r="S102" s="119"/>
      <c r="T102" s="119"/>
      <c r="U102" s="119"/>
      <c r="V102" s="119"/>
      <c r="W102" s="119"/>
      <c r="X102" s="119"/>
      <c r="Y102" s="119"/>
      <c r="Z102" s="119"/>
      <c r="AA102" s="119"/>
      <c r="AB102" s="119"/>
    </row>
    <row r="103" spans="1:28" x14ac:dyDescent="0.25">
      <c r="A103" s="135" t="str">
        <f>TEXT('2019 Mos G'!B106,"mm/dd/yyyy")</f>
        <v>06/06/2019</v>
      </c>
      <c r="B103" s="136">
        <f>'2019 Mos G'!D106</f>
        <v>0.72916666666666663</v>
      </c>
      <c r="C103" s="135" t="str">
        <f t="shared" si="1"/>
        <v>06/06/2019</v>
      </c>
      <c r="D103" s="136">
        <f>'2019 Mos G'!E106</f>
        <v>0.83333333333333326</v>
      </c>
      <c r="E103" s="119" t="str">
        <f>CONCATENATE('2019 Mos G'!I106," at ",'2019 Mos G'!G106)</f>
        <v>Yankees at Nationals</v>
      </c>
      <c r="F103" s="119"/>
      <c r="G103" s="119" t="str">
        <f>'2019 Mos G'!J106</f>
        <v>SSAP #3 - West</v>
      </c>
      <c r="H103" s="119"/>
      <c r="I103" s="119"/>
      <c r="J103" s="119"/>
      <c r="K103" s="119" t="s">
        <v>89</v>
      </c>
      <c r="L103" s="119"/>
      <c r="M103" s="119" t="str">
        <f>VLOOKUP('2019 Mos G'!G106,'2019 Mos Teams'!$G$3:$I$17,3,FALSE)</f>
        <v>11UNationals2019</v>
      </c>
      <c r="N103" s="119"/>
      <c r="O103" s="119">
        <v>1</v>
      </c>
      <c r="P103" s="119" t="str">
        <f>VLOOKUP('2019 Mos G'!I106,'2019 Mos Teams'!$G$3:$I$17,3,FALSE)</f>
        <v>11UYankees2019</v>
      </c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</row>
    <row r="104" spans="1:28" x14ac:dyDescent="0.25">
      <c r="A104" s="135" t="str">
        <f>TEXT('2019 Mos G'!B107,"mm/dd/yyyy")</f>
        <v>06/06/2019</v>
      </c>
      <c r="B104" s="136">
        <f>'2019 Mos G'!D107</f>
        <v>0.72916666666666663</v>
      </c>
      <c r="C104" s="135" t="str">
        <f t="shared" si="1"/>
        <v>06/06/2019</v>
      </c>
      <c r="D104" s="136">
        <f>'2019 Mos G'!E107</f>
        <v>0.83333333333333326</v>
      </c>
      <c r="E104" s="119" t="str">
        <f>CONCATENATE('2019 Mos G'!I107," at ",'2019 Mos G'!G107)</f>
        <v>BlueJays at Pirates</v>
      </c>
      <c r="F104" s="119"/>
      <c r="G104" s="119" t="str">
        <f>'2019 Mos G'!J107</f>
        <v>Centennial Diamond</v>
      </c>
      <c r="H104" s="119"/>
      <c r="I104" s="119"/>
      <c r="J104" s="119"/>
      <c r="K104" s="119" t="s">
        <v>89</v>
      </c>
      <c r="L104" s="119"/>
      <c r="M104" s="119" t="str">
        <f>VLOOKUP('2019 Mos G'!G107,'2019 Mos Teams'!$G$3:$I$17,3,FALSE)</f>
        <v>11UPirates2019</v>
      </c>
      <c r="N104" s="119"/>
      <c r="O104" s="119">
        <v>1</v>
      </c>
      <c r="P104" s="119" t="str">
        <f>VLOOKUP('2019 Mos G'!I107,'2019 Mos Teams'!$G$3:$I$17,3,FALSE)</f>
        <v>11UBlueJays2019</v>
      </c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</row>
    <row r="105" spans="1:28" x14ac:dyDescent="0.25">
      <c r="A105" s="135" t="str">
        <f>TEXT('2019 Mos G'!B108,"mm/dd/yyyy")</f>
        <v>06/07/2019</v>
      </c>
      <c r="B105" s="136">
        <f>'2019 Mos G'!D108</f>
        <v>0.72916666666666663</v>
      </c>
      <c r="C105" s="135" t="str">
        <f t="shared" si="1"/>
        <v>06/07/2019</v>
      </c>
      <c r="D105" s="136">
        <f>'2019 Mos G'!E108</f>
        <v>0.83333333333333326</v>
      </c>
      <c r="E105" s="119" t="str">
        <f>CONCATENATE('2019 Mos G'!I108," at ",'2019 Mos G'!G108)</f>
        <v>Giants at Angels</v>
      </c>
      <c r="F105" s="119"/>
      <c r="G105" s="119" t="str">
        <f>'2019 Mos G'!J108</f>
        <v>Centennial Diamond</v>
      </c>
      <c r="H105" s="119"/>
      <c r="I105" s="119"/>
      <c r="J105" s="119"/>
      <c r="K105" s="119" t="s">
        <v>89</v>
      </c>
      <c r="L105" s="119"/>
      <c r="M105" s="119" t="str">
        <f>VLOOKUP('2019 Mos G'!G108,'2019 Mos Teams'!$G$3:$I$17,3,FALSE)</f>
        <v>11UAngels2019</v>
      </c>
      <c r="N105" s="119"/>
      <c r="O105" s="119">
        <v>1</v>
      </c>
      <c r="P105" s="119" t="str">
        <f>VLOOKUP('2019 Mos G'!I108,'2019 Mos Teams'!$G$3:$I$17,3,FALSE)</f>
        <v>11UGiants2019</v>
      </c>
      <c r="Q105" s="119"/>
      <c r="R105" s="119"/>
      <c r="S105" s="119"/>
      <c r="T105" s="119"/>
      <c r="U105" s="119"/>
      <c r="V105" s="119"/>
      <c r="W105" s="119"/>
      <c r="X105" s="119"/>
      <c r="Y105" s="119"/>
      <c r="Z105" s="119"/>
      <c r="AA105" s="119"/>
      <c r="AB105" s="119"/>
    </row>
    <row r="106" spans="1:28" x14ac:dyDescent="0.25">
      <c r="A106" s="135" t="str">
        <f>TEXT('2019 Mos G'!B109,"mm/dd/yyyy")</f>
        <v>06/07/2019</v>
      </c>
      <c r="B106" s="136">
        <f>'2019 Mos G'!D109</f>
        <v>0.70833333333333337</v>
      </c>
      <c r="C106" s="135" t="str">
        <f t="shared" si="1"/>
        <v>06/07/2019</v>
      </c>
      <c r="D106" s="136">
        <f>'2019 Mos G'!E109</f>
        <v>0.79166666666666663</v>
      </c>
      <c r="E106" s="119" t="str">
        <f>CONCATENATE('2019 Mos G'!I109," at ",'2019 Mos G'!G109)</f>
        <v>Astros at RedSox</v>
      </c>
      <c r="F106" s="119"/>
      <c r="G106" s="119" t="str">
        <f>'2019 Mos G'!J109</f>
        <v>Softball City</v>
      </c>
      <c r="H106" s="119"/>
      <c r="I106" s="119"/>
      <c r="J106" s="119"/>
      <c r="K106" s="119" t="s">
        <v>89</v>
      </c>
      <c r="L106" s="119"/>
      <c r="M106" s="119" t="str">
        <f>VLOOKUP('2019 Mos G'!G109,'2019 Mos Teams'!$G$3:$I$17,3,FALSE)</f>
        <v>11URedSox2019</v>
      </c>
      <c r="N106" s="119"/>
      <c r="O106" s="119">
        <v>1</v>
      </c>
      <c r="P106" s="119" t="str">
        <f>VLOOKUP('2019 Mos G'!I109,'2019 Mos Teams'!$G$3:$I$17,3,FALSE)</f>
        <v>11UAstros2019</v>
      </c>
      <c r="Q106" s="119"/>
      <c r="R106" s="119"/>
      <c r="S106" s="119"/>
      <c r="T106" s="119"/>
      <c r="U106" s="119"/>
      <c r="V106" s="119"/>
      <c r="W106" s="119"/>
      <c r="X106" s="119"/>
      <c r="Y106" s="119"/>
      <c r="Z106" s="119"/>
      <c r="AA106" s="119"/>
      <c r="AB106" s="119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00"/>
  </sheetPr>
  <dimension ref="A1:V222"/>
  <sheetViews>
    <sheetView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10.7109375" style="98" bestFit="1" customWidth="1"/>
    <col min="2" max="2" width="11.5703125" style="98" bestFit="1" customWidth="1"/>
    <col min="3" max="3" width="20.7109375" style="98" bestFit="1" customWidth="1"/>
    <col min="4" max="4" width="10.85546875" style="98" bestFit="1" customWidth="1"/>
    <col min="5" max="8" width="9.140625" style="98"/>
    <col min="9" max="9" width="21.85546875" style="98" customWidth="1"/>
    <col min="10" max="14" width="9.140625" style="98"/>
    <col min="15" max="15" width="10.5703125" style="98" bestFit="1" customWidth="1"/>
    <col min="16" max="16" width="11.5703125" style="98" bestFit="1" customWidth="1"/>
    <col min="17" max="18" width="9.140625" style="98"/>
    <col min="19" max="22" width="9.140625" style="98" customWidth="1"/>
    <col min="23" max="16384" width="9.140625" style="98"/>
  </cols>
  <sheetData>
    <row r="1" spans="1:22" x14ac:dyDescent="0.25">
      <c r="T1" s="98" t="s">
        <v>164</v>
      </c>
      <c r="U1" s="98" t="s">
        <v>106</v>
      </c>
      <c r="V1" s="98" t="s">
        <v>107</v>
      </c>
    </row>
    <row r="2" spans="1:22" x14ac:dyDescent="0.25">
      <c r="P2" s="124" t="s">
        <v>106</v>
      </c>
      <c r="Q2" s="98" t="s">
        <v>163</v>
      </c>
      <c r="T2" s="105">
        <f>(0.5/24)/6</f>
        <v>3.472222222222222E-3</v>
      </c>
      <c r="U2" s="105">
        <f>0.25/24</f>
        <v>1.0416666666666666E-2</v>
      </c>
      <c r="V2" s="105">
        <f>0.5/24</f>
        <v>2.0833333333333332E-2</v>
      </c>
    </row>
    <row r="3" spans="1:22" ht="48.75" customHeight="1" x14ac:dyDescent="0.25">
      <c r="S3" s="105"/>
    </row>
    <row r="4" spans="1:22" s="128" customFormat="1" ht="75" x14ac:dyDescent="0.25">
      <c r="A4" s="129" t="s">
        <v>0</v>
      </c>
      <c r="B4" s="129" t="s">
        <v>92</v>
      </c>
      <c r="C4" s="133" t="s">
        <v>150</v>
      </c>
      <c r="D4" s="129" t="s">
        <v>151</v>
      </c>
      <c r="E4" s="129" t="s">
        <v>152</v>
      </c>
      <c r="F4" s="129" t="s">
        <v>153</v>
      </c>
      <c r="G4" s="129" t="s">
        <v>153</v>
      </c>
      <c r="H4" s="129" t="s">
        <v>154</v>
      </c>
      <c r="I4" s="129" t="s">
        <v>155</v>
      </c>
      <c r="J4" s="129" t="s">
        <v>156</v>
      </c>
      <c r="K4" s="129" t="s">
        <v>157</v>
      </c>
      <c r="L4" s="129" t="s">
        <v>103</v>
      </c>
      <c r="M4" s="129" t="s">
        <v>158</v>
      </c>
      <c r="N4" s="129" t="s">
        <v>159</v>
      </c>
      <c r="O4" s="129" t="s">
        <v>51</v>
      </c>
      <c r="P4" s="129" t="s">
        <v>104</v>
      </c>
      <c r="Q4" s="129" t="s">
        <v>160</v>
      </c>
      <c r="R4" s="129" t="s">
        <v>161</v>
      </c>
    </row>
    <row r="5" spans="1:22" x14ac:dyDescent="0.25">
      <c r="A5" s="80">
        <f>'2019 Mos P'!B5</f>
        <v>43556</v>
      </c>
      <c r="B5" s="79">
        <f>'2019 Mos P'!D5</f>
        <v>0.70833333333333337</v>
      </c>
      <c r="C5" s="119" t="str">
        <f>CONCATENATE("Prac - ",'2019 Mos P'!G5)</f>
        <v>Prac - Rays</v>
      </c>
      <c r="D5" s="119"/>
      <c r="E5" s="119"/>
      <c r="F5" s="119"/>
      <c r="G5" s="119"/>
      <c r="H5" s="119"/>
      <c r="I5" s="119" t="str">
        <f>'2019 Mos P'!H5</f>
        <v>Bakerview East</v>
      </c>
      <c r="J5" s="119"/>
      <c r="K5" s="119"/>
      <c r="L5" s="119"/>
      <c r="M5" s="119" t="s">
        <v>10</v>
      </c>
      <c r="N5" s="119"/>
      <c r="O5" s="130">
        <f>'2019 Mos P'!E5-'2019 Mos P'!D5</f>
        <v>6.25E-2</v>
      </c>
      <c r="P5" s="79">
        <f>B5-HLOOKUP($P$2,$T$1:$V$2,2,FALSE)</f>
        <v>0.69791666666666674</v>
      </c>
      <c r="Q5" s="119"/>
      <c r="R5" s="119"/>
    </row>
    <row r="6" spans="1:22" x14ac:dyDescent="0.25">
      <c r="A6" s="80">
        <f>'2019 Mos P'!B6</f>
        <v>43556</v>
      </c>
      <c r="B6" s="79">
        <f>'2019 Mos P'!D6</f>
        <v>0.70833333333333337</v>
      </c>
      <c r="C6" s="119" t="str">
        <f>CONCATENATE("Prac - ",'2019 Mos P'!G6)</f>
        <v>Prac - Mets</v>
      </c>
      <c r="D6" s="119"/>
      <c r="E6" s="119"/>
      <c r="F6" s="119"/>
      <c r="G6" s="119"/>
      <c r="H6" s="119"/>
      <c r="I6" s="119" t="str">
        <f>'2019 Mos P'!H6</f>
        <v>Bakerview West</v>
      </c>
      <c r="J6" s="119"/>
      <c r="K6" s="119"/>
      <c r="L6" s="119"/>
      <c r="M6" s="119" t="s">
        <v>10</v>
      </c>
      <c r="N6" s="119"/>
      <c r="O6" s="130">
        <f>'2019 Mos P'!E6-'2019 Mos P'!D6</f>
        <v>6.25E-2</v>
      </c>
      <c r="P6" s="79">
        <f t="shared" ref="P6:P69" si="0">B6-HLOOKUP($P$2,$T$1:$V$2,2,FALSE)</f>
        <v>0.69791666666666674</v>
      </c>
      <c r="Q6" s="119"/>
      <c r="R6" s="119"/>
    </row>
    <row r="7" spans="1:22" x14ac:dyDescent="0.25">
      <c r="A7" s="80">
        <f>'2019 Mos P'!B7</f>
        <v>43556</v>
      </c>
      <c r="B7" s="79">
        <f>'2019 Mos P'!D7</f>
        <v>0.70833333333333337</v>
      </c>
      <c r="C7" s="119" t="str">
        <f>CONCATENATE("Prac - ",'2019 Mos P'!G7)</f>
        <v>Prac - Athletics</v>
      </c>
      <c r="D7" s="119"/>
      <c r="E7" s="119"/>
      <c r="F7" s="119"/>
      <c r="G7" s="119"/>
      <c r="H7" s="119"/>
      <c r="I7" s="119" t="str">
        <f>'2019 Mos P'!H7</f>
        <v>Bakerview South</v>
      </c>
      <c r="J7" s="119"/>
      <c r="K7" s="119"/>
      <c r="L7" s="119"/>
      <c r="M7" s="119" t="s">
        <v>10</v>
      </c>
      <c r="N7" s="119"/>
      <c r="O7" s="130">
        <f>'2019 Mos P'!E7-'2019 Mos P'!D7</f>
        <v>6.25E-2</v>
      </c>
      <c r="P7" s="79">
        <f t="shared" si="0"/>
        <v>0.69791666666666674</v>
      </c>
      <c r="Q7" s="119"/>
      <c r="R7" s="119"/>
    </row>
    <row r="8" spans="1:22" x14ac:dyDescent="0.25">
      <c r="A8" s="80">
        <f>'2019 Mos P'!B8</f>
        <v>43556</v>
      </c>
      <c r="B8" s="79">
        <f>'2019 Mos P'!D8</f>
        <v>0.77083333333333337</v>
      </c>
      <c r="C8" s="119" t="str">
        <f>CONCATENATE("Prac - ",'2019 Mos P'!G8)</f>
        <v>Prac - Mariners</v>
      </c>
      <c r="D8" s="119"/>
      <c r="E8" s="119"/>
      <c r="F8" s="119"/>
      <c r="G8" s="119"/>
      <c r="H8" s="119"/>
      <c r="I8" s="119" t="str">
        <f>'2019 Mos P'!H8</f>
        <v>SSAP #3 - East</v>
      </c>
      <c r="J8" s="119"/>
      <c r="K8" s="119"/>
      <c r="L8" s="119"/>
      <c r="M8" s="119" t="s">
        <v>10</v>
      </c>
      <c r="N8" s="119"/>
      <c r="O8" s="130">
        <f>'2019 Mos P'!E8-'2019 Mos P'!D8</f>
        <v>6.25E-2</v>
      </c>
      <c r="P8" s="79">
        <f t="shared" si="0"/>
        <v>0.76041666666666674</v>
      </c>
      <c r="Q8" s="119"/>
      <c r="R8" s="119"/>
    </row>
    <row r="9" spans="1:22" x14ac:dyDescent="0.25">
      <c r="A9" s="80">
        <f>'2019 Mos P'!B9</f>
        <v>43556</v>
      </c>
      <c r="B9" s="79">
        <f>'2019 Mos P'!D9</f>
        <v>0.77083333333333337</v>
      </c>
      <c r="C9" s="119" t="str">
        <f>CONCATENATE("Prac - ",'2019 Mos P'!G9)</f>
        <v>Prac - BlueJays</v>
      </c>
      <c r="D9" s="119"/>
      <c r="E9" s="119"/>
      <c r="F9" s="119"/>
      <c r="G9" s="119"/>
      <c r="H9" s="119"/>
      <c r="I9" s="119" t="str">
        <f>'2019 Mos P'!H9</f>
        <v>SSAP #3 - Centre</v>
      </c>
      <c r="J9" s="119"/>
      <c r="K9" s="119"/>
      <c r="L9" s="119"/>
      <c r="M9" s="119" t="s">
        <v>10</v>
      </c>
      <c r="N9" s="119"/>
      <c r="O9" s="130">
        <f>'2019 Mos P'!E9-'2019 Mos P'!D9</f>
        <v>6.25E-2</v>
      </c>
      <c r="P9" s="79">
        <f t="shared" si="0"/>
        <v>0.76041666666666674</v>
      </c>
      <c r="Q9" s="119"/>
      <c r="R9" s="119"/>
    </row>
    <row r="10" spans="1:22" x14ac:dyDescent="0.25">
      <c r="A10" s="80">
        <f>'2019 Mos P'!B10</f>
        <v>43556</v>
      </c>
      <c r="B10" s="79">
        <f>'2019 Mos P'!D10</f>
        <v>0.77083333333333337</v>
      </c>
      <c r="C10" s="119" t="str">
        <f>CONCATENATE("Prac - ",'2019 Mos P'!G10)</f>
        <v>Prac - Pirates</v>
      </c>
      <c r="D10" s="119"/>
      <c r="E10" s="119"/>
      <c r="F10" s="119"/>
      <c r="G10" s="119"/>
      <c r="H10" s="119"/>
      <c r="I10" s="119" t="str">
        <f>'2019 Mos P'!H10</f>
        <v>SSAP #3 - West</v>
      </c>
      <c r="J10" s="119"/>
      <c r="K10" s="119"/>
      <c r="L10" s="119"/>
      <c r="M10" s="119" t="s">
        <v>10</v>
      </c>
      <c r="N10" s="119"/>
      <c r="O10" s="130">
        <f>'2019 Mos P'!E10-'2019 Mos P'!D10</f>
        <v>6.25E-2</v>
      </c>
      <c r="P10" s="79">
        <f t="shared" si="0"/>
        <v>0.76041666666666674</v>
      </c>
      <c r="Q10" s="119"/>
      <c r="R10" s="119"/>
    </row>
    <row r="11" spans="1:22" x14ac:dyDescent="0.25">
      <c r="A11" s="80">
        <f>'2019 Mos P'!B11</f>
        <v>43556</v>
      </c>
      <c r="B11" s="79">
        <f>'2019 Mos P'!D11</f>
        <v>0.77083333333333337</v>
      </c>
      <c r="C11" s="119" t="str">
        <f>CONCATENATE("Prac - ",'2019 Mos P'!G11)</f>
        <v>Prac - Yankees</v>
      </c>
      <c r="D11" s="119"/>
      <c r="E11" s="119"/>
      <c r="F11" s="119"/>
      <c r="G11" s="119"/>
      <c r="H11" s="119"/>
      <c r="I11" s="119" t="str">
        <f>'2019 Mos P'!H11</f>
        <v>Bakerview East</v>
      </c>
      <c r="J11" s="119"/>
      <c r="K11" s="119"/>
      <c r="L11" s="119"/>
      <c r="M11" s="119" t="s">
        <v>10</v>
      </c>
      <c r="N11" s="119"/>
      <c r="O11" s="130">
        <f>'2019 Mos P'!E11-'2019 Mos P'!D11</f>
        <v>6.25E-2</v>
      </c>
      <c r="P11" s="79">
        <f t="shared" si="0"/>
        <v>0.76041666666666674</v>
      </c>
      <c r="Q11" s="119"/>
      <c r="R11" s="119"/>
    </row>
    <row r="12" spans="1:22" x14ac:dyDescent="0.25">
      <c r="A12" s="80">
        <f>'2019 Mos P'!B12</f>
        <v>43556</v>
      </c>
      <c r="B12" s="79">
        <f>'2019 Mos P'!D12</f>
        <v>0.77083333333333337</v>
      </c>
      <c r="C12" s="119" t="str">
        <f>CONCATENATE("Prac - ",'2019 Mos P'!G12)</f>
        <v>Prac - Brewers</v>
      </c>
      <c r="D12" s="119"/>
      <c r="E12" s="119"/>
      <c r="F12" s="119"/>
      <c r="G12" s="119"/>
      <c r="H12" s="119"/>
      <c r="I12" s="119" t="str">
        <f>'2019 Mos P'!H12</f>
        <v>Bakerview West</v>
      </c>
      <c r="J12" s="119"/>
      <c r="K12" s="119"/>
      <c r="L12" s="119"/>
      <c r="M12" s="119" t="s">
        <v>10</v>
      </c>
      <c r="N12" s="119"/>
      <c r="O12" s="130">
        <f>'2019 Mos P'!E12-'2019 Mos P'!D12</f>
        <v>6.25E-2</v>
      </c>
      <c r="P12" s="79">
        <f t="shared" si="0"/>
        <v>0.76041666666666674</v>
      </c>
      <c r="Q12" s="119"/>
      <c r="R12" s="119"/>
    </row>
    <row r="13" spans="1:22" x14ac:dyDescent="0.25">
      <c r="A13" s="80">
        <f>'2019 Mos P'!B13</f>
        <v>43556</v>
      </c>
      <c r="B13" s="79">
        <f>'2019 Mos P'!D13</f>
        <v>0.77083333333333337</v>
      </c>
      <c r="C13" s="119" t="str">
        <f>CONCATENATE("Prac - ",'2019 Mos P'!G13)</f>
        <v>Prac - Nationals</v>
      </c>
      <c r="D13" s="119"/>
      <c r="E13" s="119"/>
      <c r="F13" s="119"/>
      <c r="G13" s="119"/>
      <c r="H13" s="119"/>
      <c r="I13" s="119" t="str">
        <f>'2019 Mos P'!H13</f>
        <v>Bakerview South</v>
      </c>
      <c r="J13" s="119"/>
      <c r="K13" s="119"/>
      <c r="L13" s="119"/>
      <c r="M13" s="119" t="s">
        <v>10</v>
      </c>
      <c r="N13" s="119"/>
      <c r="O13" s="130">
        <f>'2019 Mos P'!E13-'2019 Mos P'!D13</f>
        <v>6.25E-2</v>
      </c>
      <c r="P13" s="79">
        <f t="shared" si="0"/>
        <v>0.76041666666666674</v>
      </c>
      <c r="Q13" s="119"/>
      <c r="R13" s="119"/>
    </row>
    <row r="14" spans="1:22" x14ac:dyDescent="0.25">
      <c r="A14" s="80">
        <f>'2019 Mos P'!B14</f>
        <v>43557</v>
      </c>
      <c r="B14" s="79">
        <f>'2019 Mos P'!D14</f>
        <v>0.77083333333333337</v>
      </c>
      <c r="C14" s="119" t="str">
        <f>CONCATENATE("Prac - ",'2019 Mos P'!G14)</f>
        <v>Prac - RedSox</v>
      </c>
      <c r="D14" s="119"/>
      <c r="E14" s="119"/>
      <c r="F14" s="119"/>
      <c r="G14" s="119"/>
      <c r="H14" s="119"/>
      <c r="I14" s="119" t="str">
        <f>'2019 Mos P'!H14</f>
        <v>SSAP #3 - East</v>
      </c>
      <c r="J14" s="119"/>
      <c r="K14" s="119"/>
      <c r="L14" s="119"/>
      <c r="M14" s="119" t="s">
        <v>10</v>
      </c>
      <c r="N14" s="119"/>
      <c r="O14" s="130">
        <f>'2019 Mos P'!E14-'2019 Mos P'!D14</f>
        <v>6.25E-2</v>
      </c>
      <c r="P14" s="79">
        <f t="shared" si="0"/>
        <v>0.76041666666666674</v>
      </c>
      <c r="Q14" s="119"/>
      <c r="R14" s="119"/>
    </row>
    <row r="15" spans="1:22" x14ac:dyDescent="0.25">
      <c r="A15" s="80">
        <f>'2019 Mos P'!B15</f>
        <v>43557</v>
      </c>
      <c r="B15" s="79">
        <f>'2019 Mos P'!D15</f>
        <v>0.77083333333333337</v>
      </c>
      <c r="C15" s="119" t="str">
        <f>CONCATENATE("Prac - ",'2019 Mos P'!G15)</f>
        <v>Prac - Giants</v>
      </c>
      <c r="D15" s="119"/>
      <c r="E15" s="119"/>
      <c r="F15" s="119"/>
      <c r="G15" s="119"/>
      <c r="H15" s="119"/>
      <c r="I15" s="119" t="str">
        <f>'2019 Mos P'!H15</f>
        <v>SSAP #3 - Centre</v>
      </c>
      <c r="J15" s="119"/>
      <c r="K15" s="119"/>
      <c r="L15" s="119"/>
      <c r="M15" s="119" t="s">
        <v>10</v>
      </c>
      <c r="N15" s="119"/>
      <c r="O15" s="130">
        <f>'2019 Mos P'!E15-'2019 Mos P'!D15</f>
        <v>6.25E-2</v>
      </c>
      <c r="P15" s="79">
        <f t="shared" si="0"/>
        <v>0.76041666666666674</v>
      </c>
      <c r="Q15" s="119"/>
      <c r="R15" s="119"/>
    </row>
    <row r="16" spans="1:22" x14ac:dyDescent="0.25">
      <c r="A16" s="80">
        <f>'2019 Mos P'!B16</f>
        <v>43557</v>
      </c>
      <c r="B16" s="79">
        <f>'2019 Mos P'!D16</f>
        <v>0.77083333333333337</v>
      </c>
      <c r="C16" s="119" t="str">
        <f>CONCATENATE("Prac - ",'2019 Mos P'!G16)</f>
        <v>Prac - Astros</v>
      </c>
      <c r="D16" s="119"/>
      <c r="E16" s="119"/>
      <c r="F16" s="119"/>
      <c r="G16" s="119"/>
      <c r="H16" s="119"/>
      <c r="I16" s="119" t="str">
        <f>'2019 Mos P'!H16</f>
        <v>SSAP #3 - West</v>
      </c>
      <c r="J16" s="119"/>
      <c r="K16" s="119"/>
      <c r="L16" s="119"/>
      <c r="M16" s="119" t="s">
        <v>10</v>
      </c>
      <c r="N16" s="119"/>
      <c r="O16" s="130">
        <f>'2019 Mos P'!E16-'2019 Mos P'!D16</f>
        <v>6.25E-2</v>
      </c>
      <c r="P16" s="79">
        <f t="shared" si="0"/>
        <v>0.76041666666666674</v>
      </c>
      <c r="Q16" s="119"/>
      <c r="R16" s="119"/>
    </row>
    <row r="17" spans="1:18" x14ac:dyDescent="0.25">
      <c r="A17" s="80">
        <f>'2019 Mos P'!B17</f>
        <v>43558</v>
      </c>
      <c r="B17" s="79">
        <f>'2019 Mos P'!D17</f>
        <v>0.70833333333333337</v>
      </c>
      <c r="C17" s="119" t="str">
        <f>CONCATENATE("Prac - ",'2019 Mos P'!G17)</f>
        <v>Prac - Royals</v>
      </c>
      <c r="D17" s="119"/>
      <c r="E17" s="119"/>
      <c r="F17" s="119"/>
      <c r="G17" s="119"/>
      <c r="H17" s="119"/>
      <c r="I17" s="119" t="str">
        <f>'2019 Mos P'!H17</f>
        <v>SSAP Dia #3 (Peewee)</v>
      </c>
      <c r="J17" s="119"/>
      <c r="K17" s="119"/>
      <c r="L17" s="119"/>
      <c r="M17" s="119" t="s">
        <v>10</v>
      </c>
      <c r="N17" s="119"/>
      <c r="O17" s="130">
        <f>'2019 Mos P'!E17-'2019 Mos P'!D17</f>
        <v>6.25E-2</v>
      </c>
      <c r="P17" s="79">
        <f t="shared" si="0"/>
        <v>0.69791666666666674</v>
      </c>
      <c r="Q17" s="119"/>
      <c r="R17" s="119"/>
    </row>
    <row r="18" spans="1:18" x14ac:dyDescent="0.25">
      <c r="A18" s="80">
        <f>'2019 Mos P'!B18</f>
        <v>43558</v>
      </c>
      <c r="B18" s="79">
        <f>'2019 Mos P'!D18</f>
        <v>0.70833333333333337</v>
      </c>
      <c r="C18" s="119" t="str">
        <f>CONCATENATE("Prac - ",'2019 Mos P'!G18)</f>
        <v>Prac - Brewers</v>
      </c>
      <c r="D18" s="119"/>
      <c r="E18" s="119"/>
      <c r="F18" s="119"/>
      <c r="G18" s="119"/>
      <c r="H18" s="119"/>
      <c r="I18" s="119" t="str">
        <f>'2019 Mos P'!H18</f>
        <v>Bakerview East</v>
      </c>
      <c r="J18" s="119"/>
      <c r="K18" s="119"/>
      <c r="L18" s="119"/>
      <c r="M18" s="119" t="s">
        <v>10</v>
      </c>
      <c r="N18" s="119"/>
      <c r="O18" s="130">
        <f>'2019 Mos P'!E18-'2019 Mos P'!D18</f>
        <v>6.25E-2</v>
      </c>
      <c r="P18" s="79">
        <f t="shared" si="0"/>
        <v>0.69791666666666674</v>
      </c>
      <c r="Q18" s="119"/>
      <c r="R18" s="119"/>
    </row>
    <row r="19" spans="1:18" x14ac:dyDescent="0.25">
      <c r="A19" s="80">
        <f>'2019 Mos P'!B19</f>
        <v>43558</v>
      </c>
      <c r="B19" s="79">
        <f>'2019 Mos P'!D19</f>
        <v>0.70833333333333337</v>
      </c>
      <c r="C19" s="119" t="str">
        <f>CONCATENATE("Prac - ",'2019 Mos P'!G19)</f>
        <v>Prac - Athletics</v>
      </c>
      <c r="D19" s="119"/>
      <c r="E19" s="119"/>
      <c r="F19" s="119"/>
      <c r="G19" s="119"/>
      <c r="H19" s="119"/>
      <c r="I19" s="119" t="str">
        <f>'2019 Mos P'!H19</f>
        <v>Bakerview West</v>
      </c>
      <c r="J19" s="119"/>
      <c r="K19" s="119"/>
      <c r="L19" s="119"/>
      <c r="M19" s="119" t="s">
        <v>10</v>
      </c>
      <c r="N19" s="119"/>
      <c r="O19" s="130">
        <f>'2019 Mos P'!E19-'2019 Mos P'!D19</f>
        <v>6.25E-2</v>
      </c>
      <c r="P19" s="79">
        <f t="shared" si="0"/>
        <v>0.69791666666666674</v>
      </c>
      <c r="Q19" s="119"/>
      <c r="R19" s="119"/>
    </row>
    <row r="20" spans="1:18" x14ac:dyDescent="0.25">
      <c r="A20" s="80">
        <f>'2019 Mos P'!B20</f>
        <v>43558</v>
      </c>
      <c r="B20" s="79">
        <f>'2019 Mos P'!D20</f>
        <v>0.70833333333333337</v>
      </c>
      <c r="C20" s="119" t="str">
        <f>CONCATENATE("Prac - ",'2019 Mos P'!G20)</f>
        <v>Prac - Yankees</v>
      </c>
      <c r="D20" s="119"/>
      <c r="E20" s="119"/>
      <c r="F20" s="119"/>
      <c r="G20" s="119"/>
      <c r="H20" s="119"/>
      <c r="I20" s="119" t="str">
        <f>'2019 Mos P'!H20</f>
        <v>Bakerview South</v>
      </c>
      <c r="J20" s="119"/>
      <c r="K20" s="119"/>
      <c r="L20" s="119"/>
      <c r="M20" s="119" t="s">
        <v>10</v>
      </c>
      <c r="N20" s="119"/>
      <c r="O20" s="130">
        <f>'2019 Mos P'!E20-'2019 Mos P'!D20</f>
        <v>6.25E-2</v>
      </c>
      <c r="P20" s="79">
        <f t="shared" si="0"/>
        <v>0.69791666666666674</v>
      </c>
      <c r="Q20" s="119"/>
      <c r="R20" s="119"/>
    </row>
    <row r="21" spans="1:18" x14ac:dyDescent="0.25">
      <c r="A21" s="80">
        <f>'2019 Mos P'!B21</f>
        <v>43558</v>
      </c>
      <c r="B21" s="79">
        <f>'2019 Mos P'!D21</f>
        <v>0.77083333333333337</v>
      </c>
      <c r="C21" s="119" t="str">
        <f>CONCATENATE("Prac - ",'2019 Mos P'!G21)</f>
        <v>Prac - Nationals</v>
      </c>
      <c r="D21" s="119"/>
      <c r="E21" s="119"/>
      <c r="F21" s="119"/>
      <c r="G21" s="119"/>
      <c r="H21" s="119"/>
      <c r="I21" s="119" t="str">
        <f>'2019 Mos P'!H21</f>
        <v>SSAP #3 - East</v>
      </c>
      <c r="J21" s="119"/>
      <c r="K21" s="119"/>
      <c r="L21" s="119"/>
      <c r="M21" s="119" t="s">
        <v>10</v>
      </c>
      <c r="N21" s="119"/>
      <c r="O21" s="130">
        <f>'2019 Mos P'!E21-'2019 Mos P'!D21</f>
        <v>6.25E-2</v>
      </c>
      <c r="P21" s="79">
        <f t="shared" si="0"/>
        <v>0.76041666666666674</v>
      </c>
      <c r="Q21" s="119"/>
      <c r="R21" s="119"/>
    </row>
    <row r="22" spans="1:18" x14ac:dyDescent="0.25">
      <c r="A22" s="80">
        <f>'2019 Mos P'!B22</f>
        <v>43558</v>
      </c>
      <c r="B22" s="79">
        <f>'2019 Mos P'!D22</f>
        <v>0.77083333333333337</v>
      </c>
      <c r="C22" s="119" t="str">
        <f>CONCATENATE("Prac - ",'2019 Mos P'!G22)</f>
        <v>Prac - Mariners</v>
      </c>
      <c r="D22" s="119"/>
      <c r="E22" s="119"/>
      <c r="F22" s="119"/>
      <c r="G22" s="119"/>
      <c r="H22" s="119"/>
      <c r="I22" s="119" t="str">
        <f>'2019 Mos P'!H22</f>
        <v>SSAP #3 - Centre</v>
      </c>
      <c r="J22" s="119"/>
      <c r="K22" s="119"/>
      <c r="L22" s="119"/>
      <c r="M22" s="119" t="s">
        <v>10</v>
      </c>
      <c r="N22" s="119"/>
      <c r="O22" s="130">
        <f>'2019 Mos P'!E22-'2019 Mos P'!D22</f>
        <v>6.25E-2</v>
      </c>
      <c r="P22" s="79">
        <f t="shared" si="0"/>
        <v>0.76041666666666674</v>
      </c>
      <c r="Q22" s="119"/>
      <c r="R22" s="119"/>
    </row>
    <row r="23" spans="1:18" x14ac:dyDescent="0.25">
      <c r="A23" s="80">
        <f>'2019 Mos P'!B23</f>
        <v>43558</v>
      </c>
      <c r="B23" s="79">
        <f>'2019 Mos P'!D23</f>
        <v>0.77083333333333337</v>
      </c>
      <c r="C23" s="119" t="str">
        <f>CONCATENATE("Prac - ",'2019 Mos P'!G23)</f>
        <v>Prac - BlueJays</v>
      </c>
      <c r="D23" s="119"/>
      <c r="E23" s="119"/>
      <c r="F23" s="119"/>
      <c r="G23" s="119"/>
      <c r="H23" s="119"/>
      <c r="I23" s="119" t="str">
        <f>'2019 Mos P'!H23</f>
        <v>SSAP #3 - West</v>
      </c>
      <c r="J23" s="119"/>
      <c r="K23" s="119"/>
      <c r="L23" s="119"/>
      <c r="M23" s="119" t="s">
        <v>10</v>
      </c>
      <c r="N23" s="119"/>
      <c r="O23" s="130">
        <f>'2019 Mos P'!E23-'2019 Mos P'!D23</f>
        <v>6.25E-2</v>
      </c>
      <c r="P23" s="79">
        <f t="shared" si="0"/>
        <v>0.76041666666666674</v>
      </c>
      <c r="Q23" s="119"/>
      <c r="R23" s="119"/>
    </row>
    <row r="24" spans="1:18" x14ac:dyDescent="0.25">
      <c r="A24" s="80">
        <f>'2019 Mos P'!B24</f>
        <v>43558</v>
      </c>
      <c r="B24" s="79">
        <f>'2019 Mos P'!D24</f>
        <v>0.77083333333333337</v>
      </c>
      <c r="C24" s="119" t="str">
        <f>CONCATENATE("Prac - ",'2019 Mos P'!G24)</f>
        <v>Prac - Mets</v>
      </c>
      <c r="D24" s="119"/>
      <c r="E24" s="119"/>
      <c r="F24" s="119"/>
      <c r="G24" s="119"/>
      <c r="H24" s="119"/>
      <c r="I24" s="119" t="str">
        <f>'2019 Mos P'!H24</f>
        <v>Bakerview East</v>
      </c>
      <c r="J24" s="119"/>
      <c r="K24" s="119"/>
      <c r="L24" s="119"/>
      <c r="M24" s="119" t="s">
        <v>10</v>
      </c>
      <c r="N24" s="119"/>
      <c r="O24" s="130">
        <f>'2019 Mos P'!E24-'2019 Mos P'!D24</f>
        <v>6.25E-2</v>
      </c>
      <c r="P24" s="79">
        <f t="shared" si="0"/>
        <v>0.76041666666666674</v>
      </c>
      <c r="Q24" s="119"/>
      <c r="R24" s="119"/>
    </row>
    <row r="25" spans="1:18" x14ac:dyDescent="0.25">
      <c r="A25" s="80">
        <f>'2019 Mos P'!B25</f>
        <v>43558</v>
      </c>
      <c r="B25" s="79">
        <f>'2019 Mos P'!D25</f>
        <v>0.77083333333333337</v>
      </c>
      <c r="C25" s="119" t="str">
        <f>CONCATENATE("Prac - ",'2019 Mos P'!G25)</f>
        <v>Prac - Rays</v>
      </c>
      <c r="D25" s="119"/>
      <c r="E25" s="119"/>
      <c r="F25" s="119"/>
      <c r="G25" s="119"/>
      <c r="H25" s="119"/>
      <c r="I25" s="119" t="str">
        <f>'2019 Mos P'!H25</f>
        <v>Bakerview West</v>
      </c>
      <c r="J25" s="119"/>
      <c r="K25" s="119"/>
      <c r="L25" s="119"/>
      <c r="M25" s="119" t="s">
        <v>10</v>
      </c>
      <c r="N25" s="119"/>
      <c r="O25" s="130">
        <f>'2019 Mos P'!E25-'2019 Mos P'!D25</f>
        <v>6.25E-2</v>
      </c>
      <c r="P25" s="79">
        <f t="shared" si="0"/>
        <v>0.76041666666666674</v>
      </c>
      <c r="Q25" s="119"/>
      <c r="R25" s="119"/>
    </row>
    <row r="26" spans="1:18" x14ac:dyDescent="0.25">
      <c r="A26" s="80">
        <f>'2019 Mos P'!B26</f>
        <v>43558</v>
      </c>
      <c r="B26" s="79">
        <f>'2019 Mos P'!D26</f>
        <v>0.77083333333333337</v>
      </c>
      <c r="C26" s="119" t="str">
        <f>CONCATENATE("Prac - ",'2019 Mos P'!G26)</f>
        <v>Prac - Pirates</v>
      </c>
      <c r="D26" s="119"/>
      <c r="E26" s="119"/>
      <c r="F26" s="119"/>
      <c r="G26" s="119"/>
      <c r="H26" s="119"/>
      <c r="I26" s="119" t="str">
        <f>'2019 Mos P'!H26</f>
        <v>Bakerview South</v>
      </c>
      <c r="J26" s="119"/>
      <c r="K26" s="119"/>
      <c r="L26" s="119"/>
      <c r="M26" s="119" t="s">
        <v>10</v>
      </c>
      <c r="N26" s="119"/>
      <c r="O26" s="130">
        <f>'2019 Mos P'!E26-'2019 Mos P'!D26</f>
        <v>6.25E-2</v>
      </c>
      <c r="P26" s="79">
        <f t="shared" si="0"/>
        <v>0.76041666666666674</v>
      </c>
      <c r="Q26" s="119"/>
      <c r="R26" s="119"/>
    </row>
    <row r="27" spans="1:18" x14ac:dyDescent="0.25">
      <c r="A27" s="80">
        <f>'2019 Mos P'!B27</f>
        <v>43558</v>
      </c>
      <c r="B27" s="79">
        <f>'2019 Mos P'!D27</f>
        <v>0.77083333333333337</v>
      </c>
      <c r="C27" s="119" t="str">
        <f>CONCATENATE("Prac - ",'2019 Mos P'!G27)</f>
        <v>Prac - Angels</v>
      </c>
      <c r="D27" s="119"/>
      <c r="E27" s="119"/>
      <c r="F27" s="119"/>
      <c r="G27" s="119"/>
      <c r="H27" s="119"/>
      <c r="I27" s="119" t="str">
        <f>'2019 Mos P'!H27</f>
        <v>SSAP Dia #3 (Peewee)</v>
      </c>
      <c r="J27" s="119"/>
      <c r="K27" s="119"/>
      <c r="L27" s="119"/>
      <c r="M27" s="119" t="s">
        <v>10</v>
      </c>
      <c r="N27" s="119"/>
      <c r="O27" s="130">
        <f>'2019 Mos P'!E27-'2019 Mos P'!D27</f>
        <v>6.25E-2</v>
      </c>
      <c r="P27" s="79">
        <f t="shared" si="0"/>
        <v>0.76041666666666674</v>
      </c>
      <c r="Q27" s="119"/>
      <c r="R27" s="119"/>
    </row>
    <row r="28" spans="1:18" x14ac:dyDescent="0.25">
      <c r="A28" s="80">
        <f>'2019 Mos P'!B28</f>
        <v>43560</v>
      </c>
      <c r="B28" s="79">
        <f>'2019 Mos P'!D28</f>
        <v>0.70833333333333337</v>
      </c>
      <c r="C28" s="119" t="str">
        <f>CONCATENATE("Prac - ",'2019 Mos P'!G28)</f>
        <v>Prac - RedSox</v>
      </c>
      <c r="D28" s="119"/>
      <c r="E28" s="119"/>
      <c r="F28" s="119"/>
      <c r="G28" s="119"/>
      <c r="H28" s="119"/>
      <c r="I28" s="119" t="str">
        <f>'2019 Mos P'!H28</f>
        <v>SSAP #3 - East</v>
      </c>
      <c r="J28" s="119"/>
      <c r="K28" s="119"/>
      <c r="L28" s="119"/>
      <c r="M28" s="119" t="s">
        <v>10</v>
      </c>
      <c r="N28" s="119"/>
      <c r="O28" s="130">
        <f>'2019 Mos P'!E28-'2019 Mos P'!D28</f>
        <v>6.25E-2</v>
      </c>
      <c r="P28" s="79">
        <f t="shared" si="0"/>
        <v>0.69791666666666674</v>
      </c>
      <c r="Q28" s="119"/>
      <c r="R28" s="119"/>
    </row>
    <row r="29" spans="1:18" x14ac:dyDescent="0.25">
      <c r="A29" s="80">
        <f>'2019 Mos P'!B29</f>
        <v>43560</v>
      </c>
      <c r="B29" s="79">
        <f>'2019 Mos P'!D29</f>
        <v>0.70833333333333337</v>
      </c>
      <c r="C29" s="119" t="str">
        <f>CONCATENATE("Prac - ",'2019 Mos P'!G29)</f>
        <v>Prac - Astros</v>
      </c>
      <c r="D29" s="119"/>
      <c r="E29" s="119"/>
      <c r="F29" s="119"/>
      <c r="G29" s="119"/>
      <c r="H29" s="119"/>
      <c r="I29" s="119" t="str">
        <f>'2019 Mos P'!H29</f>
        <v>SSAP #3 - West</v>
      </c>
      <c r="J29" s="119"/>
      <c r="K29" s="119"/>
      <c r="L29" s="119"/>
      <c r="M29" s="119" t="s">
        <v>10</v>
      </c>
      <c r="N29" s="119"/>
      <c r="O29" s="130">
        <f>'2019 Mos P'!E29-'2019 Mos P'!D29</f>
        <v>6.25E-2</v>
      </c>
      <c r="P29" s="79">
        <f t="shared" si="0"/>
        <v>0.69791666666666674</v>
      </c>
      <c r="Q29" s="119"/>
      <c r="R29" s="119"/>
    </row>
    <row r="30" spans="1:18" x14ac:dyDescent="0.25">
      <c r="A30" s="80">
        <f>'2019 Mos P'!B30</f>
        <v>43560</v>
      </c>
      <c r="B30" s="79">
        <f>'2019 Mos P'!D30</f>
        <v>0.70833333333333337</v>
      </c>
      <c r="C30" s="119" t="str">
        <f>CONCATENATE("Prac - ",'2019 Mos P'!G30)</f>
        <v>Prac - Royals</v>
      </c>
      <c r="D30" s="119"/>
      <c r="E30" s="119"/>
      <c r="F30" s="119"/>
      <c r="G30" s="119"/>
      <c r="H30" s="119"/>
      <c r="I30" s="119" t="str">
        <f>'2019 Mos P'!H30</f>
        <v>Bakerview East</v>
      </c>
      <c r="J30" s="119"/>
      <c r="K30" s="119"/>
      <c r="L30" s="119"/>
      <c r="M30" s="119" t="s">
        <v>10</v>
      </c>
      <c r="N30" s="119"/>
      <c r="O30" s="130">
        <f>'2019 Mos P'!E30-'2019 Mos P'!D30</f>
        <v>6.25E-2</v>
      </c>
      <c r="P30" s="79">
        <f t="shared" si="0"/>
        <v>0.69791666666666674</v>
      </c>
      <c r="Q30" s="119"/>
      <c r="R30" s="119"/>
    </row>
    <row r="31" spans="1:18" x14ac:dyDescent="0.25">
      <c r="A31" s="80">
        <f>'2019 Mos P'!B31</f>
        <v>43560</v>
      </c>
      <c r="B31" s="79">
        <f>'2019 Mos P'!D31</f>
        <v>0.77083333333333337</v>
      </c>
      <c r="C31" s="119" t="str">
        <f>CONCATENATE("Prac - ",'2019 Mos P'!G31)</f>
        <v>Prac - Angels</v>
      </c>
      <c r="D31" s="119"/>
      <c r="E31" s="119"/>
      <c r="F31" s="119"/>
      <c r="G31" s="119"/>
      <c r="H31" s="119"/>
      <c r="I31" s="119" t="str">
        <f>'2019 Mos P'!H31</f>
        <v>SSAP #3 - East</v>
      </c>
      <c r="J31" s="119"/>
      <c r="K31" s="119"/>
      <c r="L31" s="119"/>
      <c r="M31" s="119" t="s">
        <v>10</v>
      </c>
      <c r="N31" s="119"/>
      <c r="O31" s="130">
        <f>'2019 Mos P'!E31-'2019 Mos P'!D31</f>
        <v>6.25E-2</v>
      </c>
      <c r="P31" s="79">
        <f t="shared" si="0"/>
        <v>0.76041666666666674</v>
      </c>
      <c r="Q31" s="119"/>
      <c r="R31" s="119"/>
    </row>
    <row r="32" spans="1:18" x14ac:dyDescent="0.25">
      <c r="A32" s="80">
        <f>'2019 Mos P'!B32</f>
        <v>43560</v>
      </c>
      <c r="B32" s="79">
        <f>'2019 Mos P'!D32</f>
        <v>0.77083333333333337</v>
      </c>
      <c r="C32" s="119" t="str">
        <f>CONCATENATE("Prac - ",'2019 Mos P'!G32)</f>
        <v>Prac - Giants</v>
      </c>
      <c r="D32" s="119"/>
      <c r="E32" s="119"/>
      <c r="F32" s="119"/>
      <c r="G32" s="119"/>
      <c r="H32" s="119"/>
      <c r="I32" s="119" t="str">
        <f>'2019 Mos P'!H32</f>
        <v>SSAP #3 - West</v>
      </c>
      <c r="J32" s="119"/>
      <c r="K32" s="119"/>
      <c r="L32" s="119"/>
      <c r="M32" s="119" t="s">
        <v>10</v>
      </c>
      <c r="N32" s="119"/>
      <c r="O32" s="130">
        <f>'2019 Mos P'!E32-'2019 Mos P'!D32</f>
        <v>6.25E-2</v>
      </c>
      <c r="P32" s="79">
        <f t="shared" si="0"/>
        <v>0.76041666666666674</v>
      </c>
      <c r="Q32" s="119"/>
      <c r="R32" s="119"/>
    </row>
    <row r="33" spans="1:18" x14ac:dyDescent="0.25">
      <c r="A33" s="80">
        <f>'2019 Mos P'!B33</f>
        <v>43561</v>
      </c>
      <c r="B33" s="79">
        <f>'2019 Mos P'!D33</f>
        <v>0.375</v>
      </c>
      <c r="C33" s="119" t="str">
        <f>CONCATENATE("Prac - ",'2019 Mos P'!G33)</f>
        <v>Prac - Pirates</v>
      </c>
      <c r="D33" s="119"/>
      <c r="E33" s="119"/>
      <c r="F33" s="119"/>
      <c r="G33" s="119"/>
      <c r="H33" s="119"/>
      <c r="I33" s="119" t="str">
        <f>'2019 Mos P'!H33</f>
        <v>Centennial Diamond</v>
      </c>
      <c r="J33" s="119"/>
      <c r="K33" s="119"/>
      <c r="L33" s="119"/>
      <c r="M33" s="119" t="s">
        <v>10</v>
      </c>
      <c r="N33" s="119"/>
      <c r="O33" s="130">
        <f>'2019 Mos P'!E33-'2019 Mos P'!D33</f>
        <v>6.25E-2</v>
      </c>
      <c r="P33" s="79">
        <f t="shared" si="0"/>
        <v>0.36458333333333331</v>
      </c>
      <c r="Q33" s="119"/>
      <c r="R33" s="119"/>
    </row>
    <row r="34" spans="1:18" x14ac:dyDescent="0.25">
      <c r="A34" s="80">
        <f>'2019 Mos P'!B34</f>
        <v>43561</v>
      </c>
      <c r="B34" s="79">
        <f>'2019 Mos P'!D34</f>
        <v>0.41666666666666669</v>
      </c>
      <c r="C34" s="119" t="str">
        <f>CONCATENATE("Prac - ",'2019 Mos P'!G34)</f>
        <v>Prac - BlueJays</v>
      </c>
      <c r="D34" s="119"/>
      <c r="E34" s="119"/>
      <c r="F34" s="119"/>
      <c r="G34" s="119"/>
      <c r="H34" s="119"/>
      <c r="I34" s="119" t="str">
        <f>'2019 Mos P'!H34</f>
        <v>Bakerview West</v>
      </c>
      <c r="J34" s="119"/>
      <c r="K34" s="119"/>
      <c r="L34" s="119"/>
      <c r="M34" s="119" t="s">
        <v>10</v>
      </c>
      <c r="N34" s="119"/>
      <c r="O34" s="130">
        <f>'2019 Mos P'!E34-'2019 Mos P'!D34</f>
        <v>6.25E-2</v>
      </c>
      <c r="P34" s="79">
        <f t="shared" si="0"/>
        <v>0.40625</v>
      </c>
      <c r="Q34" s="119"/>
      <c r="R34" s="119"/>
    </row>
    <row r="35" spans="1:18" x14ac:dyDescent="0.25">
      <c r="A35" s="80">
        <f>'2019 Mos P'!B35</f>
        <v>43561</v>
      </c>
      <c r="B35" s="79">
        <f>'2019 Mos P'!D35</f>
        <v>0.4375</v>
      </c>
      <c r="C35" s="119" t="str">
        <f>CONCATENATE("Prac - ",'2019 Mos P'!G35)</f>
        <v>Prac - Rays</v>
      </c>
      <c r="D35" s="119"/>
      <c r="E35" s="119"/>
      <c r="F35" s="119"/>
      <c r="G35" s="119"/>
      <c r="H35" s="119"/>
      <c r="I35" s="119" t="str">
        <f>'2019 Mos P'!H35</f>
        <v>Centennial Diamond</v>
      </c>
      <c r="J35" s="119"/>
      <c r="K35" s="119"/>
      <c r="L35" s="119"/>
      <c r="M35" s="119" t="s">
        <v>10</v>
      </c>
      <c r="N35" s="119"/>
      <c r="O35" s="130">
        <f>'2019 Mos P'!E35-'2019 Mos P'!D35</f>
        <v>6.25E-2</v>
      </c>
      <c r="P35" s="79">
        <f t="shared" si="0"/>
        <v>0.42708333333333331</v>
      </c>
      <c r="Q35" s="119"/>
      <c r="R35" s="119"/>
    </row>
    <row r="36" spans="1:18" x14ac:dyDescent="0.25">
      <c r="A36" s="80">
        <f>'2019 Mos P'!B36</f>
        <v>43561</v>
      </c>
      <c r="B36" s="79">
        <f>'2019 Mos P'!D36</f>
        <v>0.47916666666666669</v>
      </c>
      <c r="C36" s="119" t="str">
        <f>CONCATENATE("Prac - ",'2019 Mos P'!G36)</f>
        <v>Prac - Mariners</v>
      </c>
      <c r="D36" s="119"/>
      <c r="E36" s="119"/>
      <c r="F36" s="119"/>
      <c r="G36" s="119"/>
      <c r="H36" s="119"/>
      <c r="I36" s="119" t="str">
        <f>'2019 Mos P'!H36</f>
        <v>Bakerview West</v>
      </c>
      <c r="J36" s="119"/>
      <c r="K36" s="119"/>
      <c r="L36" s="119"/>
      <c r="M36" s="119" t="s">
        <v>10</v>
      </c>
      <c r="N36" s="119"/>
      <c r="O36" s="130">
        <f>'2019 Mos P'!E36-'2019 Mos P'!D36</f>
        <v>6.2500000000000056E-2</v>
      </c>
      <c r="P36" s="79">
        <f t="shared" si="0"/>
        <v>0.46875</v>
      </c>
      <c r="Q36" s="119"/>
      <c r="R36" s="119"/>
    </row>
    <row r="37" spans="1:18" x14ac:dyDescent="0.25">
      <c r="A37" s="80">
        <f>'2019 Mos P'!B37</f>
        <v>43561</v>
      </c>
      <c r="B37" s="79">
        <f>'2019 Mos P'!D37</f>
        <v>0.5</v>
      </c>
      <c r="C37" s="119" t="str">
        <f>CONCATENATE("Prac - ",'2019 Mos P'!G37)</f>
        <v>Prac - Yankees</v>
      </c>
      <c r="D37" s="119"/>
      <c r="E37" s="119"/>
      <c r="F37" s="119"/>
      <c r="G37" s="119"/>
      <c r="H37" s="119"/>
      <c r="I37" s="119" t="str">
        <f>'2019 Mos P'!H37</f>
        <v>Centennial Diamond</v>
      </c>
      <c r="J37" s="119"/>
      <c r="K37" s="119"/>
      <c r="L37" s="119"/>
      <c r="M37" s="119" t="s">
        <v>10</v>
      </c>
      <c r="N37" s="119"/>
      <c r="O37" s="130">
        <f>'2019 Mos P'!E37-'2019 Mos P'!D37</f>
        <v>6.25E-2</v>
      </c>
      <c r="P37" s="79">
        <f t="shared" si="0"/>
        <v>0.48958333333333331</v>
      </c>
      <c r="Q37" s="119"/>
      <c r="R37" s="119"/>
    </row>
    <row r="38" spans="1:18" x14ac:dyDescent="0.25">
      <c r="A38" s="80">
        <f>'2019 Mos P'!B38</f>
        <v>43561</v>
      </c>
      <c r="B38" s="79">
        <f>'2019 Mos P'!D38</f>
        <v>0.52083333333333337</v>
      </c>
      <c r="C38" s="119" t="str">
        <f>CONCATENATE("Prac - ",'2019 Mos P'!G38)</f>
        <v>Prac - Nationals</v>
      </c>
      <c r="D38" s="119"/>
      <c r="E38" s="119"/>
      <c r="F38" s="119"/>
      <c r="G38" s="119"/>
      <c r="H38" s="119"/>
      <c r="I38" s="119" t="str">
        <f>'2019 Mos P'!H38</f>
        <v>Bakerview East</v>
      </c>
      <c r="J38" s="119"/>
      <c r="K38" s="119"/>
      <c r="L38" s="119"/>
      <c r="M38" s="119" t="s">
        <v>10</v>
      </c>
      <c r="N38" s="119"/>
      <c r="O38" s="130">
        <f>'2019 Mos P'!E38-'2019 Mos P'!D38</f>
        <v>6.25E-2</v>
      </c>
      <c r="P38" s="79">
        <f t="shared" si="0"/>
        <v>0.51041666666666674</v>
      </c>
      <c r="Q38" s="119"/>
      <c r="R38" s="119"/>
    </row>
    <row r="39" spans="1:18" x14ac:dyDescent="0.25">
      <c r="A39" s="80">
        <f>'2019 Mos P'!B39</f>
        <v>43561</v>
      </c>
      <c r="B39" s="79">
        <f>'2019 Mos P'!D39</f>
        <v>0.5625</v>
      </c>
      <c r="C39" s="119" t="str">
        <f>CONCATENATE("Prac - ",'2019 Mos P'!G39)</f>
        <v>Prac - Mets</v>
      </c>
      <c r="D39" s="119"/>
      <c r="E39" s="119"/>
      <c r="F39" s="119"/>
      <c r="G39" s="119"/>
      <c r="H39" s="119"/>
      <c r="I39" s="119" t="str">
        <f>'2019 Mos P'!H39</f>
        <v>Centennial Diamond</v>
      </c>
      <c r="J39" s="119"/>
      <c r="K39" s="119"/>
      <c r="L39" s="119"/>
      <c r="M39" s="119" t="s">
        <v>10</v>
      </c>
      <c r="N39" s="119"/>
      <c r="O39" s="130">
        <f>'2019 Mos P'!E39-'2019 Mos P'!D39</f>
        <v>6.25E-2</v>
      </c>
      <c r="P39" s="79">
        <f t="shared" si="0"/>
        <v>0.55208333333333337</v>
      </c>
      <c r="Q39" s="119"/>
      <c r="R39" s="119"/>
    </row>
    <row r="40" spans="1:18" x14ac:dyDescent="0.25">
      <c r="A40" s="80">
        <f>'2019 Mos P'!B40</f>
        <v>43561</v>
      </c>
      <c r="B40" s="79">
        <f>'2019 Mos P'!D40</f>
        <v>0.58333333333333337</v>
      </c>
      <c r="C40" s="119" t="str">
        <f>CONCATENATE("Prac - ",'2019 Mos P'!G40)</f>
        <v>Prac - Athletics</v>
      </c>
      <c r="D40" s="119"/>
      <c r="E40" s="119"/>
      <c r="F40" s="119"/>
      <c r="G40" s="119"/>
      <c r="H40" s="119"/>
      <c r="I40" s="119" t="str">
        <f>'2019 Mos P'!H40</f>
        <v>Bakerview East</v>
      </c>
      <c r="J40" s="119"/>
      <c r="K40" s="119"/>
      <c r="L40" s="119"/>
      <c r="M40" s="119" t="s">
        <v>10</v>
      </c>
      <c r="N40" s="119"/>
      <c r="O40" s="130">
        <f>'2019 Mos P'!E40-'2019 Mos P'!D40</f>
        <v>6.25E-2</v>
      </c>
      <c r="P40" s="79">
        <f t="shared" si="0"/>
        <v>0.57291666666666674</v>
      </c>
      <c r="Q40" s="119"/>
      <c r="R40" s="119"/>
    </row>
    <row r="41" spans="1:18" x14ac:dyDescent="0.25">
      <c r="A41" s="80">
        <f>'2019 Mos P'!B41</f>
        <v>43561</v>
      </c>
      <c r="B41" s="79">
        <f>'2019 Mos P'!D41</f>
        <v>0.625</v>
      </c>
      <c r="C41" s="119" t="str">
        <f>CONCATENATE("Prac - ",'2019 Mos P'!G41)</f>
        <v>Prac - Brewers</v>
      </c>
      <c r="D41" s="119"/>
      <c r="E41" s="119"/>
      <c r="F41" s="119"/>
      <c r="G41" s="119"/>
      <c r="H41" s="119"/>
      <c r="I41" s="119" t="str">
        <f>'2019 Mos P'!H41</f>
        <v>Centennial Diamond</v>
      </c>
      <c r="J41" s="119"/>
      <c r="K41" s="119"/>
      <c r="L41" s="119"/>
      <c r="M41" s="119" t="s">
        <v>10</v>
      </c>
      <c r="N41" s="119"/>
      <c r="O41" s="130">
        <f>'2019 Mos P'!E41-'2019 Mos P'!D41</f>
        <v>6.25E-2</v>
      </c>
      <c r="P41" s="79">
        <f t="shared" si="0"/>
        <v>0.61458333333333337</v>
      </c>
      <c r="Q41" s="119"/>
      <c r="R41" s="119"/>
    </row>
    <row r="42" spans="1:18" x14ac:dyDescent="0.25">
      <c r="A42" s="80">
        <f>'2019 Mos P'!B42</f>
        <v>43562</v>
      </c>
      <c r="B42" s="79">
        <f>'2019 Mos P'!D42</f>
        <v>0.39583333333333331</v>
      </c>
      <c r="C42" s="119" t="str">
        <f>CONCATENATE("Prac - ",'2019 Mos P'!G42)</f>
        <v>Prac - Angels</v>
      </c>
      <c r="D42" s="119"/>
      <c r="E42" s="119"/>
      <c r="F42" s="119"/>
      <c r="G42" s="119"/>
      <c r="H42" s="119"/>
      <c r="I42" s="119" t="str">
        <f>'2019 Mos P'!H42</f>
        <v>Centennial Diamond</v>
      </c>
      <c r="J42" s="119"/>
      <c r="K42" s="119"/>
      <c r="L42" s="119"/>
      <c r="M42" s="119" t="s">
        <v>10</v>
      </c>
      <c r="N42" s="119"/>
      <c r="O42" s="130">
        <f>'2019 Mos P'!E42-'2019 Mos P'!D42</f>
        <v>6.25E-2</v>
      </c>
      <c r="P42" s="79">
        <f t="shared" si="0"/>
        <v>0.38541666666666663</v>
      </c>
      <c r="Q42" s="119"/>
      <c r="R42" s="119"/>
    </row>
    <row r="43" spans="1:18" x14ac:dyDescent="0.25">
      <c r="A43" s="80">
        <f>'2019 Mos P'!B43</f>
        <v>43562</v>
      </c>
      <c r="B43" s="79">
        <f>'2019 Mos P'!D43</f>
        <v>0.45833333333333331</v>
      </c>
      <c r="C43" s="119" t="str">
        <f>CONCATENATE("Prac - ",'2019 Mos P'!G43)</f>
        <v>Prac - Giants</v>
      </c>
      <c r="D43" s="119"/>
      <c r="E43" s="119"/>
      <c r="F43" s="119"/>
      <c r="G43" s="119"/>
      <c r="H43" s="119"/>
      <c r="I43" s="119" t="str">
        <f>'2019 Mos P'!H43</f>
        <v>Centennial Diamond</v>
      </c>
      <c r="J43" s="119"/>
      <c r="K43" s="119"/>
      <c r="L43" s="119"/>
      <c r="M43" s="119" t="s">
        <v>10</v>
      </c>
      <c r="N43" s="119"/>
      <c r="O43" s="130">
        <f>'2019 Mos P'!E43-'2019 Mos P'!D43</f>
        <v>6.2499999999999944E-2</v>
      </c>
      <c r="P43" s="79">
        <f t="shared" si="0"/>
        <v>0.44791666666666663</v>
      </c>
      <c r="Q43" s="119"/>
      <c r="R43" s="119"/>
    </row>
    <row r="44" spans="1:18" x14ac:dyDescent="0.25">
      <c r="A44" s="80">
        <f>'2019 Mos P'!B44</f>
        <v>43562</v>
      </c>
      <c r="B44" s="79">
        <f>'2019 Mos P'!D44</f>
        <v>0.52083333333333337</v>
      </c>
      <c r="C44" s="119" t="str">
        <f>CONCATENATE("Prac - ",'2019 Mos P'!G44)</f>
        <v>Prac - Astros</v>
      </c>
      <c r="D44" s="119"/>
      <c r="E44" s="119"/>
      <c r="F44" s="119"/>
      <c r="G44" s="119"/>
      <c r="H44" s="119"/>
      <c r="I44" s="119" t="str">
        <f>'2019 Mos P'!H44</f>
        <v>Centennial Diamond</v>
      </c>
      <c r="J44" s="119"/>
      <c r="K44" s="119"/>
      <c r="L44" s="119"/>
      <c r="M44" s="119" t="s">
        <v>10</v>
      </c>
      <c r="N44" s="119"/>
      <c r="O44" s="130">
        <f>'2019 Mos P'!E44-'2019 Mos P'!D44</f>
        <v>6.25E-2</v>
      </c>
      <c r="P44" s="79">
        <f t="shared" si="0"/>
        <v>0.51041666666666674</v>
      </c>
      <c r="Q44" s="119"/>
      <c r="R44" s="119"/>
    </row>
    <row r="45" spans="1:18" x14ac:dyDescent="0.25">
      <c r="A45" s="80">
        <f>'2019 Mos P'!B45</f>
        <v>43562</v>
      </c>
      <c r="B45" s="79">
        <f>'2019 Mos P'!D45</f>
        <v>0.58333333333333337</v>
      </c>
      <c r="C45" s="119" t="str">
        <f>CONCATENATE("Prac - ",'2019 Mos P'!G45)</f>
        <v>Prac - RedSox</v>
      </c>
      <c r="D45" s="119"/>
      <c r="E45" s="119"/>
      <c r="F45" s="119"/>
      <c r="G45" s="119"/>
      <c r="H45" s="119"/>
      <c r="I45" s="119" t="str">
        <f>'2019 Mos P'!H45</f>
        <v>Centennial Diamond</v>
      </c>
      <c r="J45" s="119"/>
      <c r="K45" s="119"/>
      <c r="L45" s="119"/>
      <c r="M45" s="119" t="s">
        <v>10</v>
      </c>
      <c r="N45" s="119"/>
      <c r="O45" s="130">
        <f>'2019 Mos P'!E45-'2019 Mos P'!D45</f>
        <v>6.25E-2</v>
      </c>
      <c r="P45" s="79">
        <f t="shared" si="0"/>
        <v>0.57291666666666674</v>
      </c>
      <c r="Q45" s="119"/>
      <c r="R45" s="119"/>
    </row>
    <row r="46" spans="1:18" x14ac:dyDescent="0.25">
      <c r="A46" s="80">
        <f>'2019 Mos P'!B46</f>
        <v>43562</v>
      </c>
      <c r="B46" s="79">
        <f>'2019 Mos P'!D46</f>
        <v>0.64583333333333337</v>
      </c>
      <c r="C46" s="119" t="str">
        <f>CONCATENATE("Prac - ",'2019 Mos P'!G46)</f>
        <v>Prac - Royals</v>
      </c>
      <c r="D46" s="119"/>
      <c r="E46" s="119"/>
      <c r="F46" s="119"/>
      <c r="G46" s="119"/>
      <c r="H46" s="119"/>
      <c r="I46" s="119" t="str">
        <f>'2019 Mos P'!H46</f>
        <v>Centennial Diamond</v>
      </c>
      <c r="J46" s="119"/>
      <c r="K46" s="119"/>
      <c r="L46" s="119"/>
      <c r="M46" s="119" t="s">
        <v>10</v>
      </c>
      <c r="N46" s="119"/>
      <c r="O46" s="130">
        <f>'2019 Mos P'!E46-'2019 Mos P'!D46</f>
        <v>6.25E-2</v>
      </c>
      <c r="P46" s="79">
        <f t="shared" si="0"/>
        <v>0.63541666666666674</v>
      </c>
      <c r="Q46" s="119"/>
      <c r="R46" s="119"/>
    </row>
    <row r="47" spans="1:18" x14ac:dyDescent="0.25">
      <c r="A47" s="80">
        <f>'2019 Mos P'!B47</f>
        <v>43563</v>
      </c>
      <c r="B47" s="79">
        <f>'2019 Mos P'!D47</f>
        <v>0.70833333333333337</v>
      </c>
      <c r="C47" s="119" t="str">
        <f>CONCATENATE("Prac - ",'2019 Mos P'!G47)</f>
        <v>Prac - Mets</v>
      </c>
      <c r="D47" s="119"/>
      <c r="E47" s="119"/>
      <c r="F47" s="119"/>
      <c r="G47" s="119"/>
      <c r="H47" s="119"/>
      <c r="I47" s="119" t="str">
        <f>'2019 Mos P'!H47</f>
        <v>SSAP #3 - East</v>
      </c>
      <c r="J47" s="119"/>
      <c r="K47" s="119"/>
      <c r="L47" s="119"/>
      <c r="M47" s="119" t="s">
        <v>10</v>
      </c>
      <c r="N47" s="119"/>
      <c r="O47" s="130">
        <f>'2019 Mos P'!E47-'2019 Mos P'!D47</f>
        <v>6.25E-2</v>
      </c>
      <c r="P47" s="79">
        <f t="shared" si="0"/>
        <v>0.69791666666666674</v>
      </c>
      <c r="Q47" s="119"/>
      <c r="R47" s="119"/>
    </row>
    <row r="48" spans="1:18" x14ac:dyDescent="0.25">
      <c r="A48" s="80">
        <f>'2019 Mos P'!B48</f>
        <v>43563</v>
      </c>
      <c r="B48" s="79">
        <f>'2019 Mos P'!D48</f>
        <v>0.70833333333333337</v>
      </c>
      <c r="C48" s="119" t="str">
        <f>CONCATENATE("Prac - ",'2019 Mos P'!G48)</f>
        <v>Prac - Pirates</v>
      </c>
      <c r="D48" s="119"/>
      <c r="E48" s="119"/>
      <c r="F48" s="119"/>
      <c r="G48" s="119"/>
      <c r="H48" s="119"/>
      <c r="I48" s="119" t="str">
        <f>'2019 Mos P'!H48</f>
        <v>SSAP #3 - West</v>
      </c>
      <c r="J48" s="119"/>
      <c r="K48" s="119"/>
      <c r="L48" s="119"/>
      <c r="M48" s="119" t="s">
        <v>10</v>
      </c>
      <c r="N48" s="119"/>
      <c r="O48" s="130">
        <f>'2019 Mos P'!E48-'2019 Mos P'!D48</f>
        <v>6.25E-2</v>
      </c>
      <c r="P48" s="79">
        <f t="shared" si="0"/>
        <v>0.69791666666666674</v>
      </c>
      <c r="Q48" s="119"/>
      <c r="R48" s="119"/>
    </row>
    <row r="49" spans="1:18" x14ac:dyDescent="0.25">
      <c r="A49" s="80">
        <f>'2019 Mos P'!B49</f>
        <v>43563</v>
      </c>
      <c r="B49" s="79">
        <f>'2019 Mos P'!D49</f>
        <v>0.70833333333333337</v>
      </c>
      <c r="C49" s="119" t="str">
        <f>CONCATENATE("Prac - ",'2019 Mos P'!G49)</f>
        <v>Prac - Athletics</v>
      </c>
      <c r="D49" s="119"/>
      <c r="E49" s="119"/>
      <c r="F49" s="119"/>
      <c r="G49" s="119"/>
      <c r="H49" s="119"/>
      <c r="I49" s="119" t="str">
        <f>'2019 Mos P'!H49</f>
        <v>Centennial Diamond</v>
      </c>
      <c r="J49" s="119"/>
      <c r="K49" s="119"/>
      <c r="L49" s="119"/>
      <c r="M49" s="119" t="s">
        <v>10</v>
      </c>
      <c r="N49" s="119"/>
      <c r="O49" s="130">
        <f>'2019 Mos P'!E49-'2019 Mos P'!D49</f>
        <v>6.25E-2</v>
      </c>
      <c r="P49" s="79">
        <f t="shared" si="0"/>
        <v>0.69791666666666674</v>
      </c>
      <c r="Q49" s="119"/>
      <c r="R49" s="119"/>
    </row>
    <row r="50" spans="1:18" x14ac:dyDescent="0.25">
      <c r="A50" s="80">
        <f>'2019 Mos P'!B50</f>
        <v>43563</v>
      </c>
      <c r="B50" s="79">
        <f>'2019 Mos P'!D50</f>
        <v>0.70833333333333337</v>
      </c>
      <c r="C50" s="119" t="str">
        <f>CONCATENATE("Prac - ",'2019 Mos P'!G50)</f>
        <v>Prac - Brewers</v>
      </c>
      <c r="D50" s="119"/>
      <c r="E50" s="119"/>
      <c r="F50" s="119"/>
      <c r="G50" s="119"/>
      <c r="H50" s="119"/>
      <c r="I50" s="119" t="str">
        <f>'2019 Mos P'!H50</f>
        <v>Bakerview East</v>
      </c>
      <c r="J50" s="119"/>
      <c r="K50" s="119"/>
      <c r="L50" s="119"/>
      <c r="M50" s="119" t="s">
        <v>10</v>
      </c>
      <c r="N50" s="119"/>
      <c r="O50" s="130">
        <f>'2019 Mos P'!E50-'2019 Mos P'!D50</f>
        <v>6.25E-2</v>
      </c>
      <c r="P50" s="79">
        <f t="shared" si="0"/>
        <v>0.69791666666666674</v>
      </c>
      <c r="Q50" s="119"/>
      <c r="R50" s="119"/>
    </row>
    <row r="51" spans="1:18" x14ac:dyDescent="0.25">
      <c r="A51" s="80">
        <f>'2019 Mos P'!B51</f>
        <v>43563</v>
      </c>
      <c r="B51" s="79">
        <f>'2019 Mos P'!D51</f>
        <v>0.70833333333333337</v>
      </c>
      <c r="C51" s="119" t="str">
        <f>CONCATENATE("Prac - ",'2019 Mos P'!G51)</f>
        <v>Prac - BlueJays</v>
      </c>
      <c r="D51" s="119"/>
      <c r="E51" s="119"/>
      <c r="F51" s="119"/>
      <c r="G51" s="119"/>
      <c r="H51" s="119"/>
      <c r="I51" s="119" t="str">
        <f>'2019 Mos P'!H51</f>
        <v>Bakerview West</v>
      </c>
      <c r="J51" s="119"/>
      <c r="K51" s="119"/>
      <c r="L51" s="119"/>
      <c r="M51" s="119" t="s">
        <v>10</v>
      </c>
      <c r="N51" s="119"/>
      <c r="O51" s="130">
        <f>'2019 Mos P'!E51-'2019 Mos P'!D51</f>
        <v>6.25E-2</v>
      </c>
      <c r="P51" s="79">
        <f t="shared" si="0"/>
        <v>0.69791666666666674</v>
      </c>
      <c r="Q51" s="119"/>
      <c r="R51" s="119"/>
    </row>
    <row r="52" spans="1:18" x14ac:dyDescent="0.25">
      <c r="A52" s="80">
        <f>'2019 Mos P'!B52</f>
        <v>43563</v>
      </c>
      <c r="B52" s="79">
        <f>'2019 Mos P'!D52</f>
        <v>0.77083333333333337</v>
      </c>
      <c r="C52" s="119" t="str">
        <f>CONCATENATE("Prac - ",'2019 Mos P'!G52)</f>
        <v>Prac - Nationals</v>
      </c>
      <c r="D52" s="119"/>
      <c r="E52" s="119"/>
      <c r="F52" s="119"/>
      <c r="G52" s="119"/>
      <c r="H52" s="119"/>
      <c r="I52" s="119" t="str">
        <f>'2019 Mos P'!H52</f>
        <v>SSAP #3 - East</v>
      </c>
      <c r="J52" s="119"/>
      <c r="K52" s="119"/>
      <c r="L52" s="119"/>
      <c r="M52" s="119" t="s">
        <v>10</v>
      </c>
      <c r="N52" s="119"/>
      <c r="O52" s="130">
        <f>'2019 Mos P'!E52-'2019 Mos P'!D52</f>
        <v>6.25E-2</v>
      </c>
      <c r="P52" s="79">
        <f t="shared" si="0"/>
        <v>0.76041666666666674</v>
      </c>
      <c r="Q52" s="119"/>
      <c r="R52" s="119"/>
    </row>
    <row r="53" spans="1:18" x14ac:dyDescent="0.25">
      <c r="A53" s="80">
        <f>'2019 Mos P'!B53</f>
        <v>43563</v>
      </c>
      <c r="B53" s="79">
        <f>'2019 Mos P'!D53</f>
        <v>0.77083333333333337</v>
      </c>
      <c r="C53" s="119" t="str">
        <f>CONCATENATE("Prac - ",'2019 Mos P'!G53)</f>
        <v>Prac - Rays</v>
      </c>
      <c r="D53" s="119"/>
      <c r="E53" s="119"/>
      <c r="F53" s="119"/>
      <c r="G53" s="119"/>
      <c r="H53" s="119"/>
      <c r="I53" s="119" t="str">
        <f>'2019 Mos P'!H53</f>
        <v>SSAP #3 - West</v>
      </c>
      <c r="J53" s="119"/>
      <c r="K53" s="119"/>
      <c r="L53" s="119"/>
      <c r="M53" s="119" t="s">
        <v>10</v>
      </c>
      <c r="N53" s="119"/>
      <c r="O53" s="130">
        <f>'2019 Mos P'!E53-'2019 Mos P'!D53</f>
        <v>6.25E-2</v>
      </c>
      <c r="P53" s="79">
        <f t="shared" si="0"/>
        <v>0.76041666666666674</v>
      </c>
      <c r="Q53" s="119"/>
      <c r="R53" s="119"/>
    </row>
    <row r="54" spans="1:18" x14ac:dyDescent="0.25">
      <c r="A54" s="80">
        <f>'2019 Mos P'!B54</f>
        <v>43563</v>
      </c>
      <c r="B54" s="79">
        <f>'2019 Mos P'!D54</f>
        <v>0.77083333333333337</v>
      </c>
      <c r="C54" s="119" t="str">
        <f>CONCATENATE("Prac - ",'2019 Mos P'!G54)</f>
        <v>Prac - Yankees</v>
      </c>
      <c r="D54" s="119"/>
      <c r="E54" s="119"/>
      <c r="F54" s="119"/>
      <c r="G54" s="119"/>
      <c r="H54" s="119"/>
      <c r="I54" s="119" t="str">
        <f>'2019 Mos P'!H54</f>
        <v>Centennial Diamond</v>
      </c>
      <c r="J54" s="119"/>
      <c r="K54" s="119"/>
      <c r="L54" s="119"/>
      <c r="M54" s="119" t="s">
        <v>10</v>
      </c>
      <c r="N54" s="119"/>
      <c r="O54" s="130">
        <f>'2019 Mos P'!E54-'2019 Mos P'!D54</f>
        <v>6.25E-2</v>
      </c>
      <c r="P54" s="79">
        <f t="shared" si="0"/>
        <v>0.76041666666666674</v>
      </c>
      <c r="Q54" s="119"/>
      <c r="R54" s="119"/>
    </row>
    <row r="55" spans="1:18" x14ac:dyDescent="0.25">
      <c r="A55" s="80">
        <f>'2019 Mos P'!B55</f>
        <v>43563</v>
      </c>
      <c r="B55" s="79">
        <f>'2019 Mos P'!D55</f>
        <v>0.77083333333333337</v>
      </c>
      <c r="C55" s="119" t="str">
        <f>CONCATENATE("Prac - ",'2019 Mos P'!G55)</f>
        <v>Prac - Mariners</v>
      </c>
      <c r="D55" s="119"/>
      <c r="E55" s="119"/>
      <c r="F55" s="119"/>
      <c r="G55" s="119"/>
      <c r="H55" s="119"/>
      <c r="I55" s="119" t="str">
        <f>'2019 Mos P'!H55</f>
        <v>Bakerview East</v>
      </c>
      <c r="J55" s="119"/>
      <c r="K55" s="119"/>
      <c r="L55" s="119"/>
      <c r="M55" s="119" t="s">
        <v>10</v>
      </c>
      <c r="N55" s="119"/>
      <c r="O55" s="130">
        <f>'2019 Mos P'!E55-'2019 Mos P'!D55</f>
        <v>6.25E-2</v>
      </c>
      <c r="P55" s="79">
        <f t="shared" si="0"/>
        <v>0.76041666666666674</v>
      </c>
      <c r="Q55" s="119"/>
      <c r="R55" s="119"/>
    </row>
    <row r="56" spans="1:18" x14ac:dyDescent="0.25">
      <c r="A56" s="80">
        <f>'2019 Mos P'!B56</f>
        <v>43564</v>
      </c>
      <c r="B56" s="79">
        <f>'2019 Mos P'!D56</f>
        <v>0.70833333333333337</v>
      </c>
      <c r="C56" s="119" t="str">
        <f>CONCATENATE("Prac - ",'2019 Mos P'!G56)</f>
        <v>Prac - Angels</v>
      </c>
      <c r="D56" s="119"/>
      <c r="E56" s="119"/>
      <c r="F56" s="119"/>
      <c r="G56" s="119"/>
      <c r="H56" s="119"/>
      <c r="I56" s="119" t="str">
        <f>'2019 Mos P'!H56</f>
        <v>SSAP #3 - West</v>
      </c>
      <c r="J56" s="119"/>
      <c r="K56" s="119"/>
      <c r="L56" s="119"/>
      <c r="M56" s="119" t="s">
        <v>10</v>
      </c>
      <c r="N56" s="119"/>
      <c r="O56" s="130">
        <f>'2019 Mos P'!E56-'2019 Mos P'!D56</f>
        <v>6.25E-2</v>
      </c>
      <c r="P56" s="79">
        <f t="shared" si="0"/>
        <v>0.69791666666666674</v>
      </c>
      <c r="Q56" s="119"/>
      <c r="R56" s="119"/>
    </row>
    <row r="57" spans="1:18" x14ac:dyDescent="0.25">
      <c r="A57" s="80">
        <f>'2019 Mos P'!B57</f>
        <v>43564</v>
      </c>
      <c r="B57" s="79">
        <f>'2019 Mos P'!D57</f>
        <v>0.70833333333333337</v>
      </c>
      <c r="C57" s="119" t="str">
        <f>CONCATENATE("Prac - ",'2019 Mos P'!G57)</f>
        <v>Prac - RedSox</v>
      </c>
      <c r="D57" s="119"/>
      <c r="E57" s="119"/>
      <c r="F57" s="119"/>
      <c r="G57" s="119"/>
      <c r="H57" s="119"/>
      <c r="I57" s="119" t="str">
        <f>'2019 Mos P'!H57</f>
        <v>Centennial Diamond</v>
      </c>
      <c r="J57" s="119"/>
      <c r="K57" s="119"/>
      <c r="L57" s="119"/>
      <c r="M57" s="119" t="s">
        <v>10</v>
      </c>
      <c r="N57" s="119"/>
      <c r="O57" s="130">
        <f>'2019 Mos P'!E57-'2019 Mos P'!D57</f>
        <v>6.25E-2</v>
      </c>
      <c r="P57" s="79">
        <f t="shared" si="0"/>
        <v>0.69791666666666674</v>
      </c>
      <c r="Q57" s="119"/>
      <c r="R57" s="119"/>
    </row>
    <row r="58" spans="1:18" x14ac:dyDescent="0.25">
      <c r="A58" s="80">
        <f>'2019 Mos P'!B58</f>
        <v>43564</v>
      </c>
      <c r="B58" s="79">
        <f>'2019 Mos P'!D58</f>
        <v>0.77083333333333337</v>
      </c>
      <c r="C58" s="119" t="str">
        <f>CONCATENATE("Prac - ",'2019 Mos P'!G58)</f>
        <v>Prac - Astros</v>
      </c>
      <c r="D58" s="119"/>
      <c r="E58" s="119"/>
      <c r="F58" s="119"/>
      <c r="G58" s="119"/>
      <c r="H58" s="119"/>
      <c r="I58" s="119" t="str">
        <f>'2019 Mos P'!H58</f>
        <v>SSAP #3 - East</v>
      </c>
      <c r="J58" s="119"/>
      <c r="K58" s="119"/>
      <c r="L58" s="119"/>
      <c r="M58" s="119" t="s">
        <v>10</v>
      </c>
      <c r="N58" s="119"/>
      <c r="O58" s="130">
        <f>'2019 Mos P'!E58-'2019 Mos P'!D58</f>
        <v>6.25E-2</v>
      </c>
      <c r="P58" s="79">
        <f t="shared" si="0"/>
        <v>0.76041666666666674</v>
      </c>
      <c r="Q58" s="119"/>
      <c r="R58" s="119"/>
    </row>
    <row r="59" spans="1:18" x14ac:dyDescent="0.25">
      <c r="A59" s="80">
        <f>'2019 Mos P'!B59</f>
        <v>43564</v>
      </c>
      <c r="B59" s="79">
        <f>'2019 Mos P'!D59</f>
        <v>0.77083333333333337</v>
      </c>
      <c r="C59" s="119" t="str">
        <f>CONCATENATE("Prac - ",'2019 Mos P'!G59)</f>
        <v>Prac - Giants</v>
      </c>
      <c r="D59" s="119"/>
      <c r="E59" s="119"/>
      <c r="F59" s="119"/>
      <c r="G59" s="119"/>
      <c r="H59" s="119"/>
      <c r="I59" s="119" t="str">
        <f>'2019 Mos P'!H59</f>
        <v>SSAP #3 - West</v>
      </c>
      <c r="J59" s="119"/>
      <c r="K59" s="119"/>
      <c r="L59" s="119"/>
      <c r="M59" s="119" t="s">
        <v>10</v>
      </c>
      <c r="N59" s="119"/>
      <c r="O59" s="130">
        <f>'2019 Mos P'!E59-'2019 Mos P'!D59</f>
        <v>6.25E-2</v>
      </c>
      <c r="P59" s="79">
        <f t="shared" si="0"/>
        <v>0.76041666666666674</v>
      </c>
      <c r="Q59" s="119"/>
      <c r="R59" s="119"/>
    </row>
    <row r="60" spans="1:18" x14ac:dyDescent="0.25">
      <c r="A60" s="80">
        <f>'2019 Mos P'!B60</f>
        <v>43564</v>
      </c>
      <c r="B60" s="79">
        <f>'2019 Mos P'!D60</f>
        <v>0.77083333333333337</v>
      </c>
      <c r="C60" s="119" t="str">
        <f>CONCATENATE("Prac - ",'2019 Mos P'!G60)</f>
        <v>Prac - Royals</v>
      </c>
      <c r="D60" s="119"/>
      <c r="E60" s="119"/>
      <c r="F60" s="119"/>
      <c r="G60" s="119"/>
      <c r="H60" s="119"/>
      <c r="I60" s="119" t="str">
        <f>'2019 Mos P'!H60</f>
        <v>Centennial Diamond</v>
      </c>
      <c r="J60" s="119"/>
      <c r="K60" s="119"/>
      <c r="L60" s="119"/>
      <c r="M60" s="119" t="s">
        <v>10</v>
      </c>
      <c r="N60" s="119"/>
      <c r="O60" s="130">
        <f>'2019 Mos P'!E60-'2019 Mos P'!D60</f>
        <v>6.25E-2</v>
      </c>
      <c r="P60" s="79">
        <f t="shared" si="0"/>
        <v>0.76041666666666674</v>
      </c>
      <c r="Q60" s="119"/>
      <c r="R60" s="119"/>
    </row>
    <row r="61" spans="1:18" x14ac:dyDescent="0.25">
      <c r="A61" s="80">
        <f>'2019 Mos P'!B61</f>
        <v>43565</v>
      </c>
      <c r="B61" s="79">
        <f>'2019 Mos P'!D61</f>
        <v>0.70833333333333337</v>
      </c>
      <c r="C61" s="119" t="str">
        <f>CONCATENATE("Prac - ",'2019 Mos P'!G61)</f>
        <v>Prac - Brewers</v>
      </c>
      <c r="D61" s="119"/>
      <c r="E61" s="119"/>
      <c r="F61" s="119"/>
      <c r="G61" s="119"/>
      <c r="H61" s="119"/>
      <c r="I61" s="119" t="str">
        <f>'2019 Mos P'!H61</f>
        <v>SSAP #3 - East</v>
      </c>
      <c r="J61" s="119"/>
      <c r="K61" s="119"/>
      <c r="L61" s="119"/>
      <c r="M61" s="119" t="s">
        <v>10</v>
      </c>
      <c r="N61" s="119"/>
      <c r="O61" s="130">
        <f>'2019 Mos P'!E61-'2019 Mos P'!D61</f>
        <v>6.25E-2</v>
      </c>
      <c r="P61" s="79">
        <f t="shared" si="0"/>
        <v>0.69791666666666674</v>
      </c>
      <c r="Q61" s="119"/>
      <c r="R61" s="119"/>
    </row>
    <row r="62" spans="1:18" x14ac:dyDescent="0.25">
      <c r="A62" s="80">
        <f>'2019 Mos P'!B62</f>
        <v>43565</v>
      </c>
      <c r="B62" s="79">
        <f>'2019 Mos P'!D62</f>
        <v>0.70833333333333337</v>
      </c>
      <c r="C62" s="119" t="str">
        <f>CONCATENATE("Prac - ",'2019 Mos P'!G62)</f>
        <v>Prac - BlueJays</v>
      </c>
      <c r="D62" s="119"/>
      <c r="E62" s="119"/>
      <c r="F62" s="119"/>
      <c r="G62" s="119"/>
      <c r="H62" s="119"/>
      <c r="I62" s="119" t="str">
        <f>'2019 Mos P'!H62</f>
        <v>SSAP #3 - West</v>
      </c>
      <c r="J62" s="119"/>
      <c r="K62" s="119"/>
      <c r="L62" s="119"/>
      <c r="M62" s="119" t="s">
        <v>10</v>
      </c>
      <c r="N62" s="119"/>
      <c r="O62" s="130">
        <f>'2019 Mos P'!E62-'2019 Mos P'!D62</f>
        <v>6.25E-2</v>
      </c>
      <c r="P62" s="79">
        <f t="shared" si="0"/>
        <v>0.69791666666666674</v>
      </c>
      <c r="Q62" s="119"/>
      <c r="R62" s="119"/>
    </row>
    <row r="63" spans="1:18" x14ac:dyDescent="0.25">
      <c r="A63" s="80">
        <f>'2019 Mos P'!B63</f>
        <v>43565</v>
      </c>
      <c r="B63" s="79">
        <f>'2019 Mos P'!D63</f>
        <v>0.70833333333333337</v>
      </c>
      <c r="C63" s="119" t="str">
        <f>CONCATENATE("Prac - ",'2019 Mos P'!G63)</f>
        <v>Prac - Mets</v>
      </c>
      <c r="D63" s="119"/>
      <c r="E63" s="119"/>
      <c r="F63" s="119"/>
      <c r="G63" s="119"/>
      <c r="H63" s="119"/>
      <c r="I63" s="119" t="str">
        <f>'2019 Mos P'!H63</f>
        <v>Centennial Diamond</v>
      </c>
      <c r="J63" s="119"/>
      <c r="K63" s="119"/>
      <c r="L63" s="119"/>
      <c r="M63" s="119" t="s">
        <v>10</v>
      </c>
      <c r="N63" s="119"/>
      <c r="O63" s="130">
        <f>'2019 Mos P'!E63-'2019 Mos P'!D63</f>
        <v>6.25E-2</v>
      </c>
      <c r="P63" s="79">
        <f t="shared" si="0"/>
        <v>0.69791666666666674</v>
      </c>
      <c r="Q63" s="119"/>
      <c r="R63" s="119"/>
    </row>
    <row r="64" spans="1:18" x14ac:dyDescent="0.25">
      <c r="A64" s="80">
        <f>'2019 Mos P'!B64</f>
        <v>43565</v>
      </c>
      <c r="B64" s="79">
        <f>'2019 Mos P'!D64</f>
        <v>0.70833333333333337</v>
      </c>
      <c r="C64" s="119" t="str">
        <f>CONCATENATE("Prac - ",'2019 Mos P'!G64)</f>
        <v>Prac - Pirates</v>
      </c>
      <c r="D64" s="119"/>
      <c r="E64" s="119"/>
      <c r="F64" s="119"/>
      <c r="G64" s="119"/>
      <c r="H64" s="119"/>
      <c r="I64" s="119" t="str">
        <f>'2019 Mos P'!H64</f>
        <v>Bakerview East</v>
      </c>
      <c r="J64" s="119"/>
      <c r="K64" s="119"/>
      <c r="L64" s="119"/>
      <c r="M64" s="119" t="s">
        <v>10</v>
      </c>
      <c r="N64" s="119"/>
      <c r="O64" s="130">
        <f>'2019 Mos P'!E64-'2019 Mos P'!D64</f>
        <v>6.25E-2</v>
      </c>
      <c r="P64" s="79">
        <f t="shared" si="0"/>
        <v>0.69791666666666674</v>
      </c>
      <c r="Q64" s="119"/>
      <c r="R64" s="119"/>
    </row>
    <row r="65" spans="1:18" x14ac:dyDescent="0.25">
      <c r="A65" s="80">
        <f>'2019 Mos P'!B65</f>
        <v>43565</v>
      </c>
      <c r="B65" s="79">
        <f>'2019 Mos P'!D65</f>
        <v>0.70833333333333337</v>
      </c>
      <c r="C65" s="119" t="str">
        <f>CONCATENATE("Prac - ",'2019 Mos P'!G65)</f>
        <v>Prac - Rays</v>
      </c>
      <c r="D65" s="119"/>
      <c r="E65" s="119"/>
      <c r="F65" s="119"/>
      <c r="G65" s="119"/>
      <c r="H65" s="119"/>
      <c r="I65" s="119" t="str">
        <f>'2019 Mos P'!H65</f>
        <v>Bakerview South</v>
      </c>
      <c r="J65" s="119"/>
      <c r="K65" s="119"/>
      <c r="L65" s="119"/>
      <c r="M65" s="119" t="s">
        <v>10</v>
      </c>
      <c r="N65" s="119"/>
      <c r="O65" s="130">
        <f>'2019 Mos P'!E65-'2019 Mos P'!D65</f>
        <v>6.25E-2</v>
      </c>
      <c r="P65" s="79">
        <f t="shared" si="0"/>
        <v>0.69791666666666674</v>
      </c>
      <c r="Q65" s="119"/>
      <c r="R65" s="119"/>
    </row>
    <row r="66" spans="1:18" x14ac:dyDescent="0.25">
      <c r="A66" s="80">
        <f>'2019 Mos P'!B66</f>
        <v>43565</v>
      </c>
      <c r="B66" s="79">
        <f>'2019 Mos P'!D66</f>
        <v>0.77083333333333337</v>
      </c>
      <c r="C66" s="119" t="str">
        <f>CONCATENATE("Prac - ",'2019 Mos P'!G66)</f>
        <v>Prac - Athletics</v>
      </c>
      <c r="D66" s="119"/>
      <c r="E66" s="119"/>
      <c r="F66" s="119"/>
      <c r="G66" s="119"/>
      <c r="H66" s="119"/>
      <c r="I66" s="119" t="str">
        <f>'2019 Mos P'!H66</f>
        <v>SSAP #3 - East</v>
      </c>
      <c r="J66" s="119"/>
      <c r="K66" s="119"/>
      <c r="L66" s="119"/>
      <c r="M66" s="119" t="s">
        <v>10</v>
      </c>
      <c r="N66" s="119"/>
      <c r="O66" s="130">
        <f>'2019 Mos P'!E66-'2019 Mos P'!D66</f>
        <v>6.25E-2</v>
      </c>
      <c r="P66" s="79">
        <f t="shared" si="0"/>
        <v>0.76041666666666674</v>
      </c>
      <c r="Q66" s="119"/>
      <c r="R66" s="119"/>
    </row>
    <row r="67" spans="1:18" x14ac:dyDescent="0.25">
      <c r="A67" s="80">
        <f>'2019 Mos P'!B67</f>
        <v>43565</v>
      </c>
      <c r="B67" s="79">
        <f>'2019 Mos P'!D67</f>
        <v>0.77083333333333337</v>
      </c>
      <c r="C67" s="119" t="str">
        <f>CONCATENATE("Prac - ",'2019 Mos P'!G67)</f>
        <v>Prac - Nationals</v>
      </c>
      <c r="D67" s="119"/>
      <c r="E67" s="119"/>
      <c r="F67" s="119"/>
      <c r="G67" s="119"/>
      <c r="H67" s="119"/>
      <c r="I67" s="119" t="str">
        <f>'2019 Mos P'!H67</f>
        <v>SSAP #3 - West</v>
      </c>
      <c r="J67" s="119"/>
      <c r="K67" s="119"/>
      <c r="L67" s="119"/>
      <c r="M67" s="119" t="s">
        <v>10</v>
      </c>
      <c r="N67" s="119"/>
      <c r="O67" s="130">
        <f>'2019 Mos P'!E67-'2019 Mos P'!D67</f>
        <v>6.25E-2</v>
      </c>
      <c r="P67" s="79">
        <f t="shared" si="0"/>
        <v>0.76041666666666674</v>
      </c>
      <c r="Q67" s="119"/>
      <c r="R67" s="119"/>
    </row>
    <row r="68" spans="1:18" x14ac:dyDescent="0.25">
      <c r="A68" s="80">
        <f>'2019 Mos P'!B68</f>
        <v>43565</v>
      </c>
      <c r="B68" s="79">
        <f>'2019 Mos P'!D68</f>
        <v>0.77083333333333337</v>
      </c>
      <c r="C68" s="119" t="str">
        <f>CONCATENATE("Prac - ",'2019 Mos P'!G68)</f>
        <v>Prac - Mariners</v>
      </c>
      <c r="D68" s="119"/>
      <c r="E68" s="119"/>
      <c r="F68" s="119"/>
      <c r="G68" s="119"/>
      <c r="H68" s="119"/>
      <c r="I68" s="119" t="str">
        <f>'2019 Mos P'!H68</f>
        <v>Centennial Diamond</v>
      </c>
      <c r="J68" s="119"/>
      <c r="K68" s="119"/>
      <c r="L68" s="119"/>
      <c r="M68" s="119" t="s">
        <v>10</v>
      </c>
      <c r="N68" s="119"/>
      <c r="O68" s="130">
        <f>'2019 Mos P'!E68-'2019 Mos P'!D68</f>
        <v>6.25E-2</v>
      </c>
      <c r="P68" s="79">
        <f t="shared" si="0"/>
        <v>0.76041666666666674</v>
      </c>
      <c r="Q68" s="119"/>
      <c r="R68" s="119"/>
    </row>
    <row r="69" spans="1:18" x14ac:dyDescent="0.25">
      <c r="A69" s="80">
        <f>'2019 Mos P'!B69</f>
        <v>43565</v>
      </c>
      <c r="B69" s="79">
        <f>'2019 Mos P'!D69</f>
        <v>0.77083333333333337</v>
      </c>
      <c r="C69" s="119" t="str">
        <f>CONCATENATE("Prac - ",'2019 Mos P'!G69)</f>
        <v>Prac - Yankees</v>
      </c>
      <c r="D69" s="119"/>
      <c r="E69" s="119"/>
      <c r="F69" s="119"/>
      <c r="G69" s="119"/>
      <c r="H69" s="119"/>
      <c r="I69" s="119" t="str">
        <f>'2019 Mos P'!H69</f>
        <v>Bakerview East</v>
      </c>
      <c r="J69" s="119"/>
      <c r="K69" s="119"/>
      <c r="L69" s="119"/>
      <c r="M69" s="119" t="s">
        <v>10</v>
      </c>
      <c r="N69" s="119"/>
      <c r="O69" s="130">
        <f>'2019 Mos P'!E69-'2019 Mos P'!D69</f>
        <v>6.25E-2</v>
      </c>
      <c r="P69" s="79">
        <f t="shared" si="0"/>
        <v>0.76041666666666674</v>
      </c>
      <c r="Q69" s="119"/>
      <c r="R69" s="119"/>
    </row>
    <row r="70" spans="1:18" x14ac:dyDescent="0.25">
      <c r="A70" s="80">
        <f>'2019 Mos P'!B70</f>
        <v>43566</v>
      </c>
      <c r="B70" s="79">
        <f>'2019 Mos P'!D70</f>
        <v>0.70833333333333337</v>
      </c>
      <c r="C70" s="119" t="str">
        <f>CONCATENATE("Prac - ",'2019 Mos P'!G70)</f>
        <v>Prac - Astros</v>
      </c>
      <c r="D70" s="119"/>
      <c r="E70" s="119"/>
      <c r="F70" s="119"/>
      <c r="G70" s="119"/>
      <c r="H70" s="119"/>
      <c r="I70" s="119" t="str">
        <f>'2019 Mos P'!H70</f>
        <v>Centennial Diamond</v>
      </c>
      <c r="J70" s="119"/>
      <c r="K70" s="119"/>
      <c r="L70" s="119"/>
      <c r="M70" s="119" t="s">
        <v>10</v>
      </c>
      <c r="N70" s="119"/>
      <c r="O70" s="130">
        <f>'2019 Mos P'!E70-'2019 Mos P'!D70</f>
        <v>6.25E-2</v>
      </c>
      <c r="P70" s="79">
        <f t="shared" ref="P70:P133" si="1">B70-HLOOKUP($P$2,$T$1:$V$2,2,FALSE)</f>
        <v>0.69791666666666674</v>
      </c>
      <c r="Q70" s="119"/>
      <c r="R70" s="119"/>
    </row>
    <row r="71" spans="1:18" x14ac:dyDescent="0.25">
      <c r="A71" s="80">
        <f>'2019 Mos P'!B71</f>
        <v>43566</v>
      </c>
      <c r="B71" s="79">
        <f>'2019 Mos P'!D71</f>
        <v>0.77083333333333337</v>
      </c>
      <c r="C71" s="119" t="str">
        <f>CONCATENATE("Prac - ",'2019 Mos P'!G71)</f>
        <v>Prac - Royals</v>
      </c>
      <c r="D71" s="119"/>
      <c r="E71" s="119"/>
      <c r="F71" s="119"/>
      <c r="G71" s="119"/>
      <c r="H71" s="119"/>
      <c r="I71" s="119" t="str">
        <f>'2019 Mos P'!H71</f>
        <v>SSAP #3 - East</v>
      </c>
      <c r="J71" s="119"/>
      <c r="K71" s="119"/>
      <c r="L71" s="119"/>
      <c r="M71" s="119" t="s">
        <v>10</v>
      </c>
      <c r="N71" s="119"/>
      <c r="O71" s="130">
        <f>'2019 Mos P'!E71-'2019 Mos P'!D71</f>
        <v>6.25E-2</v>
      </c>
      <c r="P71" s="79">
        <f t="shared" si="1"/>
        <v>0.76041666666666674</v>
      </c>
      <c r="Q71" s="119"/>
      <c r="R71" s="119"/>
    </row>
    <row r="72" spans="1:18" x14ac:dyDescent="0.25">
      <c r="A72" s="80">
        <f>'2019 Mos P'!B72</f>
        <v>43566</v>
      </c>
      <c r="B72" s="79">
        <f>'2019 Mos P'!D72</f>
        <v>0.77083333333333337</v>
      </c>
      <c r="C72" s="119" t="str">
        <f>CONCATENATE("Prac - ",'2019 Mos P'!G72)</f>
        <v>Prac - RedSox</v>
      </c>
      <c r="D72" s="119"/>
      <c r="E72" s="119"/>
      <c r="F72" s="119"/>
      <c r="G72" s="119"/>
      <c r="H72" s="119"/>
      <c r="I72" s="119" t="str">
        <f>'2019 Mos P'!H72</f>
        <v>SSAP #3 - West</v>
      </c>
      <c r="J72" s="119"/>
      <c r="K72" s="119"/>
      <c r="L72" s="119"/>
      <c r="M72" s="119" t="s">
        <v>10</v>
      </c>
      <c r="N72" s="119"/>
      <c r="O72" s="130">
        <f>'2019 Mos P'!E72-'2019 Mos P'!D72</f>
        <v>6.25E-2</v>
      </c>
      <c r="P72" s="79">
        <f t="shared" si="1"/>
        <v>0.76041666666666674</v>
      </c>
      <c r="Q72" s="119"/>
      <c r="R72" s="119"/>
    </row>
    <row r="73" spans="1:18" x14ac:dyDescent="0.25">
      <c r="A73" s="80">
        <f>'2019 Mos P'!B73</f>
        <v>43566</v>
      </c>
      <c r="B73" s="79">
        <f>'2019 Mos P'!D73</f>
        <v>0.77083333333333337</v>
      </c>
      <c r="C73" s="119" t="str">
        <f>CONCATENATE("Prac - ",'2019 Mos P'!G73)</f>
        <v>Prac - Giants</v>
      </c>
      <c r="D73" s="119"/>
      <c r="E73" s="119"/>
      <c r="F73" s="119"/>
      <c r="G73" s="119"/>
      <c r="H73" s="119"/>
      <c r="I73" s="119" t="str">
        <f>'2019 Mos P'!H73</f>
        <v>Centennial Diamond</v>
      </c>
      <c r="J73" s="119"/>
      <c r="K73" s="119"/>
      <c r="L73" s="119"/>
      <c r="M73" s="119" t="s">
        <v>10</v>
      </c>
      <c r="N73" s="119"/>
      <c r="O73" s="130">
        <f>'2019 Mos P'!E73-'2019 Mos P'!D73</f>
        <v>6.25E-2</v>
      </c>
      <c r="P73" s="79">
        <f t="shared" si="1"/>
        <v>0.76041666666666674</v>
      </c>
      <c r="Q73" s="119"/>
      <c r="R73" s="119"/>
    </row>
    <row r="74" spans="1:18" x14ac:dyDescent="0.25">
      <c r="A74" s="80">
        <f>'2019 Mos P'!B74</f>
        <v>43566</v>
      </c>
      <c r="B74" s="79">
        <f>'2019 Mos P'!D74</f>
        <v>0.77083333333333337</v>
      </c>
      <c r="C74" s="119" t="str">
        <f>CONCATENATE("Prac - ",'2019 Mos P'!G74)</f>
        <v>Prac - Angels</v>
      </c>
      <c r="D74" s="119"/>
      <c r="E74" s="119"/>
      <c r="F74" s="119"/>
      <c r="G74" s="119"/>
      <c r="H74" s="119"/>
      <c r="I74" s="119" t="str">
        <f>'2019 Mos P'!H74</f>
        <v>Bakerview East</v>
      </c>
      <c r="J74" s="119"/>
      <c r="K74" s="119"/>
      <c r="L74" s="119"/>
      <c r="M74" s="119" t="s">
        <v>10</v>
      </c>
      <c r="N74" s="119"/>
      <c r="O74" s="130">
        <f>'2019 Mos P'!E74-'2019 Mos P'!D74</f>
        <v>6.25E-2</v>
      </c>
      <c r="P74" s="79">
        <f t="shared" si="1"/>
        <v>0.76041666666666674</v>
      </c>
      <c r="Q74" s="119"/>
      <c r="R74" s="119"/>
    </row>
    <row r="75" spans="1:18" x14ac:dyDescent="0.25">
      <c r="A75" s="80">
        <f>'2019 Mos P'!B75</f>
        <v>43570</v>
      </c>
      <c r="B75" s="79">
        <f>'2019 Mos P'!D75</f>
        <v>0.70833333333333337</v>
      </c>
      <c r="C75" s="119" t="str">
        <f>CONCATENATE("Prac - ",'2019 Mos P'!G75)</f>
        <v>Prac - Mets</v>
      </c>
      <c r="D75" s="119"/>
      <c r="E75" s="119"/>
      <c r="F75" s="119"/>
      <c r="G75" s="119"/>
      <c r="H75" s="119"/>
      <c r="I75" s="119" t="str">
        <f>'2019 Mos P'!H75</f>
        <v>SSAP #3 - East</v>
      </c>
      <c r="J75" s="119"/>
      <c r="K75" s="119"/>
      <c r="L75" s="119"/>
      <c r="M75" s="119" t="s">
        <v>10</v>
      </c>
      <c r="N75" s="119"/>
      <c r="O75" s="130">
        <f>'2019 Mos P'!E75-'2019 Mos P'!D75</f>
        <v>6.25E-2</v>
      </c>
      <c r="P75" s="79">
        <f t="shared" si="1"/>
        <v>0.69791666666666674</v>
      </c>
      <c r="Q75" s="119"/>
      <c r="R75" s="119"/>
    </row>
    <row r="76" spans="1:18" x14ac:dyDescent="0.25">
      <c r="A76" s="80">
        <f>'2019 Mos P'!B76</f>
        <v>43570</v>
      </c>
      <c r="B76" s="79">
        <f>'2019 Mos P'!D76</f>
        <v>0.70833333333333337</v>
      </c>
      <c r="C76" s="119" t="str">
        <f>CONCATENATE("Prac - ",'2019 Mos P'!G76)</f>
        <v>Prac - Rays</v>
      </c>
      <c r="D76" s="119"/>
      <c r="E76" s="119"/>
      <c r="F76" s="119"/>
      <c r="G76" s="119"/>
      <c r="H76" s="119"/>
      <c r="I76" s="119" t="str">
        <f>'2019 Mos P'!H76</f>
        <v>SSAP #3 - West</v>
      </c>
      <c r="J76" s="119"/>
      <c r="K76" s="119"/>
      <c r="L76" s="119"/>
      <c r="M76" s="119" t="s">
        <v>10</v>
      </c>
      <c r="N76" s="119"/>
      <c r="O76" s="130">
        <f>'2019 Mos P'!E76-'2019 Mos P'!D76</f>
        <v>6.25E-2</v>
      </c>
      <c r="P76" s="79">
        <f t="shared" si="1"/>
        <v>0.69791666666666674</v>
      </c>
      <c r="Q76" s="119"/>
      <c r="R76" s="119"/>
    </row>
    <row r="77" spans="1:18" x14ac:dyDescent="0.25">
      <c r="A77" s="80">
        <f>'2019 Mos P'!B77</f>
        <v>43570</v>
      </c>
      <c r="B77" s="79">
        <f>'2019 Mos P'!D77</f>
        <v>0.70833333333333337</v>
      </c>
      <c r="C77" s="119" t="str">
        <f>CONCATENATE("Prac - ",'2019 Mos P'!G77)</f>
        <v>Prac - Athletics</v>
      </c>
      <c r="D77" s="119"/>
      <c r="E77" s="119"/>
      <c r="F77" s="119"/>
      <c r="G77" s="119"/>
      <c r="H77" s="119"/>
      <c r="I77" s="119" t="str">
        <f>'2019 Mos P'!H77</f>
        <v>Centennial Diamond</v>
      </c>
      <c r="J77" s="119"/>
      <c r="K77" s="119"/>
      <c r="L77" s="119"/>
      <c r="M77" s="119" t="s">
        <v>10</v>
      </c>
      <c r="N77" s="119"/>
      <c r="O77" s="130">
        <f>'2019 Mos P'!E77-'2019 Mos P'!D77</f>
        <v>6.25E-2</v>
      </c>
      <c r="P77" s="79">
        <f t="shared" si="1"/>
        <v>0.69791666666666674</v>
      </c>
      <c r="Q77" s="119"/>
      <c r="R77" s="119"/>
    </row>
    <row r="78" spans="1:18" x14ac:dyDescent="0.25">
      <c r="A78" s="80">
        <f>'2019 Mos P'!B78</f>
        <v>43570</v>
      </c>
      <c r="B78" s="79">
        <f>'2019 Mos P'!D78</f>
        <v>0.70833333333333337</v>
      </c>
      <c r="C78" s="119" t="str">
        <f>CONCATENATE("Prac - ",'2019 Mos P'!G78)</f>
        <v>Prac - Nationals</v>
      </c>
      <c r="D78" s="119"/>
      <c r="E78" s="119"/>
      <c r="F78" s="119"/>
      <c r="G78" s="119"/>
      <c r="H78" s="119"/>
      <c r="I78" s="119" t="str">
        <f>'2019 Mos P'!H78</f>
        <v>Bakerview East</v>
      </c>
      <c r="J78" s="119"/>
      <c r="K78" s="119"/>
      <c r="L78" s="119"/>
      <c r="M78" s="119" t="s">
        <v>10</v>
      </c>
      <c r="N78" s="119"/>
      <c r="O78" s="130">
        <f>'2019 Mos P'!E78-'2019 Mos P'!D78</f>
        <v>6.25E-2</v>
      </c>
      <c r="P78" s="79">
        <f t="shared" si="1"/>
        <v>0.69791666666666674</v>
      </c>
      <c r="Q78" s="119"/>
      <c r="R78" s="119"/>
    </row>
    <row r="79" spans="1:18" x14ac:dyDescent="0.25">
      <c r="A79" s="80">
        <f>'2019 Mos P'!B79</f>
        <v>43570</v>
      </c>
      <c r="B79" s="79">
        <f>'2019 Mos P'!D79</f>
        <v>0.70833333333333337</v>
      </c>
      <c r="C79" s="119" t="str">
        <f>CONCATENATE("Prac - ",'2019 Mos P'!G79)</f>
        <v>Prac - Mariners</v>
      </c>
      <c r="D79" s="119"/>
      <c r="E79" s="119"/>
      <c r="F79" s="119"/>
      <c r="G79" s="119"/>
      <c r="H79" s="119"/>
      <c r="I79" s="119" t="str">
        <f>'2019 Mos P'!H79</f>
        <v>Bakerview West</v>
      </c>
      <c r="J79" s="119"/>
      <c r="K79" s="119"/>
      <c r="L79" s="119"/>
      <c r="M79" s="119" t="s">
        <v>10</v>
      </c>
      <c r="N79" s="119"/>
      <c r="O79" s="130">
        <f>'2019 Mos P'!E79-'2019 Mos P'!D79</f>
        <v>6.25E-2</v>
      </c>
      <c r="P79" s="79">
        <f t="shared" si="1"/>
        <v>0.69791666666666674</v>
      </c>
      <c r="Q79" s="119"/>
      <c r="R79" s="119"/>
    </row>
    <row r="80" spans="1:18" x14ac:dyDescent="0.25">
      <c r="A80" s="80">
        <f>'2019 Mos P'!B80</f>
        <v>43570</v>
      </c>
      <c r="B80" s="79">
        <f>'2019 Mos P'!D80</f>
        <v>0.77083333333333337</v>
      </c>
      <c r="C80" s="119" t="str">
        <f>CONCATENATE("Prac - ",'2019 Mos P'!G80)</f>
        <v>Prac - Yankees</v>
      </c>
      <c r="D80" s="119"/>
      <c r="E80" s="119"/>
      <c r="F80" s="119"/>
      <c r="G80" s="119"/>
      <c r="H80" s="119"/>
      <c r="I80" s="119" t="str">
        <f>'2019 Mos P'!H80</f>
        <v>SSAP #3 - East</v>
      </c>
      <c r="J80" s="119"/>
      <c r="K80" s="119"/>
      <c r="L80" s="119"/>
      <c r="M80" s="119" t="s">
        <v>10</v>
      </c>
      <c r="N80" s="119"/>
      <c r="O80" s="130">
        <f>'2019 Mos P'!E80-'2019 Mos P'!D80</f>
        <v>6.25E-2</v>
      </c>
      <c r="P80" s="79">
        <f t="shared" si="1"/>
        <v>0.76041666666666674</v>
      </c>
      <c r="Q80" s="119"/>
      <c r="R80" s="119"/>
    </row>
    <row r="81" spans="1:18" x14ac:dyDescent="0.25">
      <c r="A81" s="80">
        <f>'2019 Mos P'!B81</f>
        <v>43570</v>
      </c>
      <c r="B81" s="79">
        <f>'2019 Mos P'!D81</f>
        <v>0.77083333333333337</v>
      </c>
      <c r="C81" s="119" t="str">
        <f>CONCATENATE("Prac - ",'2019 Mos P'!G81)</f>
        <v>Prac - Pirates</v>
      </c>
      <c r="D81" s="119"/>
      <c r="E81" s="119"/>
      <c r="F81" s="119"/>
      <c r="G81" s="119"/>
      <c r="H81" s="119"/>
      <c r="I81" s="119" t="str">
        <f>'2019 Mos P'!H81</f>
        <v>SSAP #3 - West</v>
      </c>
      <c r="J81" s="119"/>
      <c r="K81" s="119"/>
      <c r="L81" s="119"/>
      <c r="M81" s="119" t="s">
        <v>10</v>
      </c>
      <c r="N81" s="119"/>
      <c r="O81" s="130">
        <f>'2019 Mos P'!E81-'2019 Mos P'!D81</f>
        <v>6.25E-2</v>
      </c>
      <c r="P81" s="79">
        <f t="shared" si="1"/>
        <v>0.76041666666666674</v>
      </c>
      <c r="Q81" s="119"/>
      <c r="R81" s="119"/>
    </row>
    <row r="82" spans="1:18" x14ac:dyDescent="0.25">
      <c r="A82" s="80">
        <f>'2019 Mos P'!B82</f>
        <v>43570</v>
      </c>
      <c r="B82" s="79">
        <f>'2019 Mos P'!D82</f>
        <v>0.77083333333333337</v>
      </c>
      <c r="C82" s="119" t="str">
        <f>CONCATENATE("Prac - ",'2019 Mos P'!G82)</f>
        <v>Prac - Brewers</v>
      </c>
      <c r="D82" s="119"/>
      <c r="E82" s="119"/>
      <c r="F82" s="119"/>
      <c r="G82" s="119"/>
      <c r="H82" s="119"/>
      <c r="I82" s="119" t="str">
        <f>'2019 Mos P'!H82</f>
        <v>Centennial Diamond</v>
      </c>
      <c r="J82" s="119"/>
      <c r="K82" s="119"/>
      <c r="L82" s="119"/>
      <c r="M82" s="119" t="s">
        <v>10</v>
      </c>
      <c r="N82" s="119"/>
      <c r="O82" s="130">
        <f>'2019 Mos P'!E82-'2019 Mos P'!D82</f>
        <v>6.25E-2</v>
      </c>
      <c r="P82" s="79">
        <f t="shared" si="1"/>
        <v>0.76041666666666674</v>
      </c>
      <c r="Q82" s="119"/>
      <c r="R82" s="119"/>
    </row>
    <row r="83" spans="1:18" x14ac:dyDescent="0.25">
      <c r="A83" s="80">
        <f>'2019 Mos P'!B83</f>
        <v>43570</v>
      </c>
      <c r="B83" s="79">
        <f>'2019 Mos P'!D83</f>
        <v>0.77083333333333337</v>
      </c>
      <c r="C83" s="119" t="str">
        <f>CONCATENATE("Prac - ",'2019 Mos P'!G83)</f>
        <v>Prac - BlueJays</v>
      </c>
      <c r="D83" s="119"/>
      <c r="E83" s="119"/>
      <c r="F83" s="119"/>
      <c r="G83" s="119"/>
      <c r="H83" s="119"/>
      <c r="I83" s="119" t="str">
        <f>'2019 Mos P'!H83</f>
        <v>Bakerview East</v>
      </c>
      <c r="J83" s="119"/>
      <c r="K83" s="119"/>
      <c r="L83" s="119"/>
      <c r="M83" s="119" t="s">
        <v>10</v>
      </c>
      <c r="N83" s="119"/>
      <c r="O83" s="130">
        <f>'2019 Mos P'!E83-'2019 Mos P'!D83</f>
        <v>6.25E-2</v>
      </c>
      <c r="P83" s="79">
        <f t="shared" si="1"/>
        <v>0.76041666666666674</v>
      </c>
      <c r="Q83" s="119"/>
      <c r="R83" s="119"/>
    </row>
    <row r="84" spans="1:18" x14ac:dyDescent="0.25">
      <c r="A84" s="80">
        <f>'2019 Mos P'!B84</f>
        <v>43571</v>
      </c>
      <c r="B84" s="79">
        <f>'2019 Mos P'!D84</f>
        <v>0.70833333333333337</v>
      </c>
      <c r="C84" s="119" t="str">
        <f>CONCATENATE("Prac - ",'2019 Mos P'!G84)</f>
        <v>Prac - Giants</v>
      </c>
      <c r="D84" s="119"/>
      <c r="E84" s="119"/>
      <c r="F84" s="119"/>
      <c r="G84" s="119"/>
      <c r="H84" s="119"/>
      <c r="I84" s="119" t="str">
        <f>'2019 Mos P'!H84</f>
        <v>Centennial Diamond</v>
      </c>
      <c r="J84" s="119"/>
      <c r="K84" s="119"/>
      <c r="L84" s="119"/>
      <c r="M84" s="119" t="s">
        <v>10</v>
      </c>
      <c r="N84" s="119"/>
      <c r="O84" s="130">
        <f>'2019 Mos P'!E84-'2019 Mos P'!D84</f>
        <v>6.25E-2</v>
      </c>
      <c r="P84" s="79">
        <f t="shared" si="1"/>
        <v>0.69791666666666674</v>
      </c>
      <c r="Q84" s="119"/>
      <c r="R84" s="119"/>
    </row>
    <row r="85" spans="1:18" x14ac:dyDescent="0.25">
      <c r="A85" s="80">
        <f>'2019 Mos P'!B85</f>
        <v>43571</v>
      </c>
      <c r="B85" s="79">
        <f>'2019 Mos P'!D85</f>
        <v>0.77083333333333337</v>
      </c>
      <c r="C85" s="119" t="str">
        <f>CONCATENATE("Prac - ",'2019 Mos P'!G85)</f>
        <v>Prac - Royals</v>
      </c>
      <c r="D85" s="119"/>
      <c r="E85" s="119"/>
      <c r="F85" s="119"/>
      <c r="G85" s="119"/>
      <c r="H85" s="119"/>
      <c r="I85" s="119" t="str">
        <f>'2019 Mos P'!H85</f>
        <v>SSAP #3 - East</v>
      </c>
      <c r="J85" s="119"/>
      <c r="K85" s="119"/>
      <c r="L85" s="119"/>
      <c r="M85" s="119" t="s">
        <v>10</v>
      </c>
      <c r="N85" s="119"/>
      <c r="O85" s="130">
        <f>'2019 Mos P'!E85-'2019 Mos P'!D85</f>
        <v>6.25E-2</v>
      </c>
      <c r="P85" s="79">
        <f t="shared" si="1"/>
        <v>0.76041666666666674</v>
      </c>
      <c r="Q85" s="119"/>
      <c r="R85" s="119"/>
    </row>
    <row r="86" spans="1:18" x14ac:dyDescent="0.25">
      <c r="A86" s="80">
        <f>'2019 Mos P'!B86</f>
        <v>43571</v>
      </c>
      <c r="B86" s="79">
        <f>'2019 Mos P'!D86</f>
        <v>0.77083333333333337</v>
      </c>
      <c r="C86" s="119" t="str">
        <f>CONCATENATE("Prac - ",'2019 Mos P'!G86)</f>
        <v>Prac - RedSox</v>
      </c>
      <c r="D86" s="119"/>
      <c r="E86" s="119"/>
      <c r="F86" s="119"/>
      <c r="G86" s="119"/>
      <c r="H86" s="119"/>
      <c r="I86" s="119" t="str">
        <f>'2019 Mos P'!H86</f>
        <v>SSAP #3 - West</v>
      </c>
      <c r="J86" s="119"/>
      <c r="K86" s="119"/>
      <c r="L86" s="119"/>
      <c r="M86" s="119" t="s">
        <v>10</v>
      </c>
      <c r="N86" s="119"/>
      <c r="O86" s="130">
        <f>'2019 Mos P'!E86-'2019 Mos P'!D86</f>
        <v>6.25E-2</v>
      </c>
      <c r="P86" s="79">
        <f t="shared" si="1"/>
        <v>0.76041666666666674</v>
      </c>
      <c r="Q86" s="119"/>
      <c r="R86" s="119"/>
    </row>
    <row r="87" spans="1:18" x14ac:dyDescent="0.25">
      <c r="A87" s="80">
        <f>'2019 Mos P'!B87</f>
        <v>43571</v>
      </c>
      <c r="B87" s="79">
        <f>'2019 Mos P'!D87</f>
        <v>0.77083333333333337</v>
      </c>
      <c r="C87" s="119" t="str">
        <f>CONCATENATE("Prac - ",'2019 Mos P'!G87)</f>
        <v>Prac - Astros</v>
      </c>
      <c r="D87" s="119"/>
      <c r="E87" s="119"/>
      <c r="F87" s="119"/>
      <c r="G87" s="119"/>
      <c r="H87" s="119"/>
      <c r="I87" s="119" t="str">
        <f>'2019 Mos P'!H87</f>
        <v>Centennial Diamond</v>
      </c>
      <c r="J87" s="119"/>
      <c r="K87" s="119"/>
      <c r="L87" s="119"/>
      <c r="M87" s="119" t="s">
        <v>10</v>
      </c>
      <c r="N87" s="119"/>
      <c r="O87" s="130">
        <f>'2019 Mos P'!E87-'2019 Mos P'!D87</f>
        <v>6.25E-2</v>
      </c>
      <c r="P87" s="79">
        <f t="shared" si="1"/>
        <v>0.76041666666666674</v>
      </c>
      <c r="Q87" s="119"/>
      <c r="R87" s="119"/>
    </row>
    <row r="88" spans="1:18" x14ac:dyDescent="0.25">
      <c r="A88" s="80">
        <f>'2019 Mos P'!B88</f>
        <v>43571</v>
      </c>
      <c r="B88" s="79">
        <f>'2019 Mos P'!D88</f>
        <v>0.77083333333333337</v>
      </c>
      <c r="C88" s="119" t="str">
        <f>CONCATENATE("Prac - ",'2019 Mos P'!G88)</f>
        <v>Prac - Angels</v>
      </c>
      <c r="D88" s="119"/>
      <c r="E88" s="119"/>
      <c r="F88" s="119"/>
      <c r="G88" s="119"/>
      <c r="H88" s="119"/>
      <c r="I88" s="119" t="str">
        <f>'2019 Mos P'!H88</f>
        <v>Bakerview East</v>
      </c>
      <c r="J88" s="119"/>
      <c r="K88" s="119"/>
      <c r="L88" s="119"/>
      <c r="M88" s="119" t="s">
        <v>10</v>
      </c>
      <c r="N88" s="119"/>
      <c r="O88" s="130">
        <f>'2019 Mos P'!E88-'2019 Mos P'!D88</f>
        <v>6.25E-2</v>
      </c>
      <c r="P88" s="79">
        <f t="shared" si="1"/>
        <v>0.76041666666666674</v>
      </c>
      <c r="Q88" s="119"/>
      <c r="R88" s="119"/>
    </row>
    <row r="89" spans="1:18" x14ac:dyDescent="0.25">
      <c r="A89" s="80">
        <f>'2019 Mos P'!B89</f>
        <v>43572</v>
      </c>
      <c r="B89" s="79">
        <f>'2019 Mos P'!D89</f>
        <v>0.70833333333333337</v>
      </c>
      <c r="C89" s="119" t="str">
        <f>CONCATENATE("Prac - ",'2019 Mos P'!G89)</f>
        <v>Prac - Nationals</v>
      </c>
      <c r="D89" s="119"/>
      <c r="E89" s="119"/>
      <c r="F89" s="119"/>
      <c r="G89" s="119"/>
      <c r="H89" s="119"/>
      <c r="I89" s="119" t="str">
        <f>'2019 Mos P'!H89</f>
        <v>Centennial Diamond</v>
      </c>
      <c r="J89" s="119"/>
      <c r="K89" s="119"/>
      <c r="L89" s="119"/>
      <c r="M89" s="119" t="s">
        <v>10</v>
      </c>
      <c r="N89" s="119"/>
      <c r="O89" s="130">
        <f>'2019 Mos P'!E89-'2019 Mos P'!D89</f>
        <v>6.25E-2</v>
      </c>
      <c r="P89" s="79">
        <f t="shared" si="1"/>
        <v>0.69791666666666674</v>
      </c>
      <c r="Q89" s="119"/>
      <c r="R89" s="119"/>
    </row>
    <row r="90" spans="1:18" x14ac:dyDescent="0.25">
      <c r="A90" s="80">
        <f>'2019 Mos P'!B90</f>
        <v>43573</v>
      </c>
      <c r="B90" s="79">
        <f>'2019 Mos P'!D90</f>
        <v>0.70833333333333337</v>
      </c>
      <c r="C90" s="119" t="str">
        <f>CONCATENATE("Prac - ",'2019 Mos P'!G90)</f>
        <v>Prac - RedSox</v>
      </c>
      <c r="D90" s="119"/>
      <c r="E90" s="119"/>
      <c r="F90" s="119"/>
      <c r="G90" s="119"/>
      <c r="H90" s="119"/>
      <c r="I90" s="119" t="str">
        <f>'2019 Mos P'!H90</f>
        <v>Bakerview East</v>
      </c>
      <c r="J90" s="119"/>
      <c r="K90" s="119"/>
      <c r="L90" s="119"/>
      <c r="M90" s="119" t="s">
        <v>10</v>
      </c>
      <c r="N90" s="119"/>
      <c r="O90" s="130">
        <f>'2019 Mos P'!E90-'2019 Mos P'!D90</f>
        <v>6.25E-2</v>
      </c>
      <c r="P90" s="79">
        <f t="shared" si="1"/>
        <v>0.69791666666666674</v>
      </c>
      <c r="Q90" s="119"/>
      <c r="R90" s="119"/>
    </row>
    <row r="91" spans="1:18" x14ac:dyDescent="0.25">
      <c r="A91" s="80">
        <f>'2019 Mos P'!B91</f>
        <v>43573</v>
      </c>
      <c r="B91" s="79">
        <f>'2019 Mos P'!D91</f>
        <v>0.70833333333333337</v>
      </c>
      <c r="C91" s="119" t="str">
        <f>CONCATENATE("Prac - ",'2019 Mos P'!G91)</f>
        <v>Prac - Giants</v>
      </c>
      <c r="D91" s="119"/>
      <c r="E91" s="119"/>
      <c r="F91" s="119"/>
      <c r="G91" s="119"/>
      <c r="H91" s="119"/>
      <c r="I91" s="119" t="str">
        <f>'2019 Mos P'!H91</f>
        <v>Bakerview West</v>
      </c>
      <c r="J91" s="119"/>
      <c r="K91" s="119"/>
      <c r="L91" s="119"/>
      <c r="M91" s="119" t="s">
        <v>10</v>
      </c>
      <c r="N91" s="119"/>
      <c r="O91" s="130">
        <f>'2019 Mos P'!E91-'2019 Mos P'!D91</f>
        <v>6.25E-2</v>
      </c>
      <c r="P91" s="79">
        <f t="shared" si="1"/>
        <v>0.69791666666666674</v>
      </c>
      <c r="Q91" s="119"/>
      <c r="R91" s="119"/>
    </row>
    <row r="92" spans="1:18" x14ac:dyDescent="0.25">
      <c r="A92" s="80">
        <f>'2019 Mos P'!B92</f>
        <v>43573</v>
      </c>
      <c r="B92" s="79">
        <f>'2019 Mos P'!D92</f>
        <v>0.70833333333333337</v>
      </c>
      <c r="C92" s="119" t="str">
        <f>CONCATENATE("Prac - ",'2019 Mos P'!G92)</f>
        <v>Prac - Astros</v>
      </c>
      <c r="D92" s="119"/>
      <c r="E92" s="119"/>
      <c r="F92" s="119"/>
      <c r="G92" s="119"/>
      <c r="H92" s="119"/>
      <c r="I92" s="119" t="str">
        <f>'2019 Mos P'!H92</f>
        <v>Bakerview South</v>
      </c>
      <c r="J92" s="119"/>
      <c r="K92" s="119"/>
      <c r="L92" s="119"/>
      <c r="M92" s="119" t="s">
        <v>10</v>
      </c>
      <c r="N92" s="119"/>
      <c r="O92" s="130">
        <f>'2019 Mos P'!E92-'2019 Mos P'!D92</f>
        <v>6.25E-2</v>
      </c>
      <c r="P92" s="79">
        <f t="shared" si="1"/>
        <v>0.69791666666666674</v>
      </c>
      <c r="Q92" s="119"/>
      <c r="R92" s="119"/>
    </row>
    <row r="93" spans="1:18" x14ac:dyDescent="0.25">
      <c r="A93" s="80">
        <f>'2019 Mos P'!B93</f>
        <v>43573</v>
      </c>
      <c r="B93" s="79">
        <f>'2019 Mos P'!D93</f>
        <v>0.77083333333333337</v>
      </c>
      <c r="C93" s="119" t="str">
        <f>CONCATENATE("Prac - ",'2019 Mos P'!G93)</f>
        <v>Prac - Angels</v>
      </c>
      <c r="D93" s="119"/>
      <c r="E93" s="119"/>
      <c r="F93" s="119"/>
      <c r="G93" s="119"/>
      <c r="H93" s="119"/>
      <c r="I93" s="119" t="str">
        <f>'2019 Mos P'!H93</f>
        <v>Bakerview East</v>
      </c>
      <c r="J93" s="119"/>
      <c r="K93" s="119"/>
      <c r="L93" s="119"/>
      <c r="M93" s="119" t="s">
        <v>10</v>
      </c>
      <c r="N93" s="119"/>
      <c r="O93" s="130">
        <f>'2019 Mos P'!E93-'2019 Mos P'!D93</f>
        <v>6.25E-2</v>
      </c>
      <c r="P93" s="79">
        <f t="shared" si="1"/>
        <v>0.76041666666666674</v>
      </c>
      <c r="Q93" s="119"/>
      <c r="R93" s="119"/>
    </row>
    <row r="94" spans="1:18" x14ac:dyDescent="0.25">
      <c r="A94" s="80">
        <f>'2019 Mos P'!B94</f>
        <v>43573</v>
      </c>
      <c r="B94" s="79">
        <f>'2019 Mos P'!D94</f>
        <v>0.77083333333333337</v>
      </c>
      <c r="C94" s="119" t="str">
        <f>CONCATENATE("Prac - ",'2019 Mos P'!G94)</f>
        <v>Prac - Royals</v>
      </c>
      <c r="D94" s="119"/>
      <c r="E94" s="119"/>
      <c r="F94" s="119"/>
      <c r="G94" s="119"/>
      <c r="H94" s="119"/>
      <c r="I94" s="119" t="str">
        <f>'2019 Mos P'!H94</f>
        <v>Bakerview West</v>
      </c>
      <c r="J94" s="119"/>
      <c r="K94" s="119"/>
      <c r="L94" s="119"/>
      <c r="M94" s="119" t="s">
        <v>10</v>
      </c>
      <c r="N94" s="119"/>
      <c r="O94" s="130">
        <f>'2019 Mos P'!E94-'2019 Mos P'!D94</f>
        <v>6.25E-2</v>
      </c>
      <c r="P94" s="79">
        <f t="shared" si="1"/>
        <v>0.76041666666666674</v>
      </c>
      <c r="Q94" s="119"/>
      <c r="R94" s="119"/>
    </row>
    <row r="95" spans="1:18" x14ac:dyDescent="0.25">
      <c r="A95" s="80">
        <f>'2019 Mos P'!B95</f>
        <v>43578</v>
      </c>
      <c r="B95" s="79">
        <f>'2019 Mos P'!D95</f>
        <v>0.70833333333333337</v>
      </c>
      <c r="C95" s="119" t="str">
        <f>CONCATENATE("Prac - ",'2019 Mos P'!G95)</f>
        <v>Prac - Angels</v>
      </c>
      <c r="D95" s="119"/>
      <c r="E95" s="119"/>
      <c r="F95" s="119"/>
      <c r="G95" s="119"/>
      <c r="H95" s="119"/>
      <c r="I95" s="119" t="str">
        <f>'2019 Mos P'!H95</f>
        <v>Centennial Diamond</v>
      </c>
      <c r="J95" s="119"/>
      <c r="K95" s="119"/>
      <c r="L95" s="119"/>
      <c r="M95" s="119" t="s">
        <v>10</v>
      </c>
      <c r="N95" s="119"/>
      <c r="O95" s="130">
        <f>'2019 Mos P'!E95-'2019 Mos P'!D95</f>
        <v>6.25E-2</v>
      </c>
      <c r="P95" s="79">
        <f t="shared" si="1"/>
        <v>0.69791666666666674</v>
      </c>
      <c r="Q95" s="119"/>
      <c r="R95" s="119"/>
    </row>
    <row r="96" spans="1:18" x14ac:dyDescent="0.25">
      <c r="A96" s="80">
        <f>'2019 Mos P'!B96</f>
        <v>43578</v>
      </c>
      <c r="B96" s="79">
        <f>'2019 Mos P'!D96</f>
        <v>0.77083333333333337</v>
      </c>
      <c r="C96" s="119" t="str">
        <f>CONCATENATE("Prac - ",'2019 Mos P'!G96)</f>
        <v>Prac - Royals</v>
      </c>
      <c r="D96" s="119"/>
      <c r="E96" s="119"/>
      <c r="F96" s="119"/>
      <c r="G96" s="119"/>
      <c r="H96" s="119"/>
      <c r="I96" s="119" t="str">
        <f>'2019 Mos P'!H96</f>
        <v>SSAP #3 - East</v>
      </c>
      <c r="J96" s="119"/>
      <c r="K96" s="119"/>
      <c r="L96" s="119"/>
      <c r="M96" s="119" t="s">
        <v>10</v>
      </c>
      <c r="N96" s="119"/>
      <c r="O96" s="130">
        <f>'2019 Mos P'!E96-'2019 Mos P'!D96</f>
        <v>6.25E-2</v>
      </c>
      <c r="P96" s="79">
        <f t="shared" si="1"/>
        <v>0.76041666666666674</v>
      </c>
      <c r="Q96" s="119"/>
      <c r="R96" s="119"/>
    </row>
    <row r="97" spans="1:18" x14ac:dyDescent="0.25">
      <c r="A97" s="80">
        <f>'2019 Mos P'!B97</f>
        <v>43578</v>
      </c>
      <c r="B97" s="79">
        <f>'2019 Mos P'!D97</f>
        <v>0.77083333333333337</v>
      </c>
      <c r="C97" s="119" t="str">
        <f>CONCATENATE("Prac - ",'2019 Mos P'!G97)</f>
        <v>Prac - Giants</v>
      </c>
      <c r="D97" s="119"/>
      <c r="E97" s="119"/>
      <c r="F97" s="119"/>
      <c r="G97" s="119"/>
      <c r="H97" s="119"/>
      <c r="I97" s="119" t="str">
        <f>'2019 Mos P'!H97</f>
        <v>SSAP #3 - West</v>
      </c>
      <c r="J97" s="119"/>
      <c r="K97" s="119"/>
      <c r="L97" s="119"/>
      <c r="M97" s="119" t="s">
        <v>10</v>
      </c>
      <c r="N97" s="119"/>
      <c r="O97" s="130">
        <f>'2019 Mos P'!E97-'2019 Mos P'!D97</f>
        <v>6.25E-2</v>
      </c>
      <c r="P97" s="79">
        <f t="shared" si="1"/>
        <v>0.76041666666666674</v>
      </c>
      <c r="Q97" s="119"/>
      <c r="R97" s="119"/>
    </row>
    <row r="98" spans="1:18" x14ac:dyDescent="0.25">
      <c r="A98" s="80">
        <f>'2019 Mos P'!B98</f>
        <v>43578</v>
      </c>
      <c r="B98" s="79">
        <f>'2019 Mos P'!D98</f>
        <v>0.77083333333333337</v>
      </c>
      <c r="C98" s="119" t="str">
        <f>CONCATENATE("Prac - ",'2019 Mos P'!G98)</f>
        <v>Prac - Astros</v>
      </c>
      <c r="D98" s="119"/>
      <c r="E98" s="119"/>
      <c r="F98" s="119"/>
      <c r="G98" s="119"/>
      <c r="H98" s="119"/>
      <c r="I98" s="119" t="str">
        <f>'2019 Mos P'!H98</f>
        <v>Centennial Diamond</v>
      </c>
      <c r="J98" s="119"/>
      <c r="K98" s="119"/>
      <c r="L98" s="119"/>
      <c r="M98" s="119" t="s">
        <v>10</v>
      </c>
      <c r="N98" s="119"/>
      <c r="O98" s="130">
        <f>'2019 Mos P'!E98-'2019 Mos P'!D98</f>
        <v>6.25E-2</v>
      </c>
      <c r="P98" s="79">
        <f t="shared" si="1"/>
        <v>0.76041666666666674</v>
      </c>
      <c r="Q98" s="119"/>
      <c r="R98" s="119"/>
    </row>
    <row r="99" spans="1:18" x14ac:dyDescent="0.25">
      <c r="A99" s="80">
        <f>'2019 Mos P'!B99</f>
        <v>43578</v>
      </c>
      <c r="B99" s="79">
        <f>'2019 Mos P'!D99</f>
        <v>0.77083333333333337</v>
      </c>
      <c r="C99" s="119" t="str">
        <f>CONCATENATE("Prac - ",'2019 Mos P'!G99)</f>
        <v>Prac - RedSox</v>
      </c>
      <c r="D99" s="119"/>
      <c r="E99" s="119"/>
      <c r="F99" s="119"/>
      <c r="G99" s="119"/>
      <c r="H99" s="119"/>
      <c r="I99" s="119" t="str">
        <f>'2019 Mos P'!H99</f>
        <v>Bakerview East</v>
      </c>
      <c r="J99" s="119"/>
      <c r="K99" s="119"/>
      <c r="L99" s="119"/>
      <c r="M99" s="119" t="s">
        <v>10</v>
      </c>
      <c r="N99" s="119"/>
      <c r="O99" s="130">
        <f>'2019 Mos P'!E99-'2019 Mos P'!D99</f>
        <v>6.25E-2</v>
      </c>
      <c r="P99" s="79">
        <f t="shared" si="1"/>
        <v>0.76041666666666674</v>
      </c>
      <c r="Q99" s="119"/>
      <c r="R99" s="119"/>
    </row>
    <row r="100" spans="1:18" x14ac:dyDescent="0.25">
      <c r="A100" s="80">
        <f>'2019 Mos P'!B100</f>
        <v>43579</v>
      </c>
      <c r="B100" s="79">
        <f>'2019 Mos P'!D100</f>
        <v>0.70833333333333337</v>
      </c>
      <c r="C100" s="119" t="str">
        <f>CONCATENATE("Prac - ",'2019 Mos P'!G100)</f>
        <v>Prac - Pirates</v>
      </c>
      <c r="D100" s="119"/>
      <c r="E100" s="119"/>
      <c r="F100" s="119"/>
      <c r="G100" s="119"/>
      <c r="H100" s="119"/>
      <c r="I100" s="119" t="str">
        <f>'2019 Mos P'!H100</f>
        <v>Centennial Diamond</v>
      </c>
      <c r="J100" s="119"/>
      <c r="K100" s="119"/>
      <c r="L100" s="119"/>
      <c r="M100" s="119" t="s">
        <v>10</v>
      </c>
      <c r="N100" s="119"/>
      <c r="O100" s="130">
        <f>'2019 Mos P'!E100-'2019 Mos P'!D100</f>
        <v>6.25E-2</v>
      </c>
      <c r="P100" s="79">
        <f t="shared" si="1"/>
        <v>0.69791666666666674</v>
      </c>
      <c r="Q100" s="119"/>
      <c r="R100" s="119"/>
    </row>
    <row r="101" spans="1:18" x14ac:dyDescent="0.25">
      <c r="A101" s="80">
        <f>'2019 Mos P'!B101</f>
        <v>43580</v>
      </c>
      <c r="B101" s="79">
        <f>'2019 Mos P'!D101</f>
        <v>0.70833333333333337</v>
      </c>
      <c r="C101" s="119" t="str">
        <f>CONCATENATE("Prac - ",'2019 Mos P'!G101)</f>
        <v>Prac - Giants</v>
      </c>
      <c r="D101" s="119"/>
      <c r="E101" s="119"/>
      <c r="F101" s="119"/>
      <c r="G101" s="119"/>
      <c r="H101" s="119"/>
      <c r="I101" s="119" t="str">
        <f>'2019 Mos P'!H101</f>
        <v>Bakerview East</v>
      </c>
      <c r="J101" s="119"/>
      <c r="K101" s="119"/>
      <c r="L101" s="119"/>
      <c r="M101" s="119" t="s">
        <v>10</v>
      </c>
      <c r="N101" s="119"/>
      <c r="O101" s="130">
        <f>'2019 Mos P'!E101-'2019 Mos P'!D101</f>
        <v>6.25E-2</v>
      </c>
      <c r="P101" s="79">
        <f t="shared" si="1"/>
        <v>0.69791666666666674</v>
      </c>
      <c r="Q101" s="119"/>
      <c r="R101" s="119"/>
    </row>
    <row r="102" spans="1:18" x14ac:dyDescent="0.25">
      <c r="A102" s="80">
        <f>'2019 Mos P'!B102</f>
        <v>43580</v>
      </c>
      <c r="B102" s="79">
        <f>'2019 Mos P'!D102</f>
        <v>0.70833333333333337</v>
      </c>
      <c r="C102" s="119" t="str">
        <f>CONCATENATE("Prac - ",'2019 Mos P'!G102)</f>
        <v>Prac - Royals</v>
      </c>
      <c r="D102" s="119"/>
      <c r="E102" s="119"/>
      <c r="F102" s="119"/>
      <c r="G102" s="119"/>
      <c r="H102" s="119"/>
      <c r="I102" s="119" t="str">
        <f>'2019 Mos P'!H102</f>
        <v>Bakerview West</v>
      </c>
      <c r="J102" s="119"/>
      <c r="K102" s="119"/>
      <c r="L102" s="119"/>
      <c r="M102" s="119" t="s">
        <v>10</v>
      </c>
      <c r="N102" s="119"/>
      <c r="O102" s="130">
        <f>'2019 Mos P'!E102-'2019 Mos P'!D102</f>
        <v>6.25E-2</v>
      </c>
      <c r="P102" s="79">
        <f t="shared" si="1"/>
        <v>0.69791666666666674</v>
      </c>
      <c r="Q102" s="119"/>
      <c r="R102" s="119"/>
    </row>
    <row r="103" spans="1:18" x14ac:dyDescent="0.25">
      <c r="A103" s="80">
        <f>'2019 Mos P'!B103</f>
        <v>43580</v>
      </c>
      <c r="B103" s="79">
        <f>'2019 Mos P'!D103</f>
        <v>0.70833333333333337</v>
      </c>
      <c r="C103" s="119" t="str">
        <f>CONCATENATE("Prac - ",'2019 Mos P'!G103)</f>
        <v>Prac - RedSox</v>
      </c>
      <c r="D103" s="119"/>
      <c r="E103" s="119"/>
      <c r="F103" s="119"/>
      <c r="G103" s="119"/>
      <c r="H103" s="119"/>
      <c r="I103" s="119" t="str">
        <f>'2019 Mos P'!H103</f>
        <v>Bakerview South</v>
      </c>
      <c r="J103" s="119"/>
      <c r="K103" s="119"/>
      <c r="L103" s="119"/>
      <c r="M103" s="119" t="s">
        <v>10</v>
      </c>
      <c r="N103" s="119"/>
      <c r="O103" s="130">
        <f>'2019 Mos P'!E103-'2019 Mos P'!D103</f>
        <v>6.25E-2</v>
      </c>
      <c r="P103" s="79">
        <f t="shared" si="1"/>
        <v>0.69791666666666674</v>
      </c>
      <c r="Q103" s="119"/>
      <c r="R103" s="119"/>
    </row>
    <row r="104" spans="1:18" x14ac:dyDescent="0.25">
      <c r="A104" s="80">
        <f>'2019 Mos P'!B104</f>
        <v>43580</v>
      </c>
      <c r="B104" s="79">
        <f>'2019 Mos P'!D104</f>
        <v>0.77083333333333337</v>
      </c>
      <c r="C104" s="119" t="str">
        <f>CONCATENATE("Prac - ",'2019 Mos P'!G104)</f>
        <v>Prac - Astros</v>
      </c>
      <c r="D104" s="119"/>
      <c r="E104" s="119"/>
      <c r="F104" s="119"/>
      <c r="G104" s="119"/>
      <c r="H104" s="119"/>
      <c r="I104" s="119" t="str">
        <f>'2019 Mos P'!H104</f>
        <v>SSAP #3 - East</v>
      </c>
      <c r="J104" s="119"/>
      <c r="K104" s="119"/>
      <c r="L104" s="119"/>
      <c r="M104" s="119" t="s">
        <v>10</v>
      </c>
      <c r="N104" s="119"/>
      <c r="O104" s="130">
        <f>'2019 Mos P'!E104-'2019 Mos P'!D104</f>
        <v>6.25E-2</v>
      </c>
      <c r="P104" s="79">
        <f t="shared" si="1"/>
        <v>0.76041666666666674</v>
      </c>
      <c r="Q104" s="119"/>
      <c r="R104" s="119"/>
    </row>
    <row r="105" spans="1:18" x14ac:dyDescent="0.25">
      <c r="A105" s="80">
        <f>'2019 Mos P'!B105</f>
        <v>43580</v>
      </c>
      <c r="B105" s="79">
        <f>'2019 Mos P'!D105</f>
        <v>0.77083333333333337</v>
      </c>
      <c r="C105" s="119" t="str">
        <f>CONCATENATE("Prac - ",'2019 Mos P'!G105)</f>
        <v>Prac - Angels</v>
      </c>
      <c r="D105" s="119"/>
      <c r="E105" s="119"/>
      <c r="F105" s="119"/>
      <c r="G105" s="119"/>
      <c r="H105" s="119"/>
      <c r="I105" s="119" t="str">
        <f>'2019 Mos P'!H105</f>
        <v>Bakerview West</v>
      </c>
      <c r="J105" s="119"/>
      <c r="K105" s="119"/>
      <c r="L105" s="119"/>
      <c r="M105" s="119" t="s">
        <v>10</v>
      </c>
      <c r="N105" s="119"/>
      <c r="O105" s="130">
        <f>'2019 Mos P'!E105-'2019 Mos P'!D105</f>
        <v>6.25E-2</v>
      </c>
      <c r="P105" s="79">
        <f t="shared" si="1"/>
        <v>0.76041666666666674</v>
      </c>
      <c r="Q105" s="119"/>
      <c r="R105" s="119"/>
    </row>
    <row r="106" spans="1:18" x14ac:dyDescent="0.25">
      <c r="A106" s="80">
        <f>'2019 Mos P'!B106</f>
        <v>43582</v>
      </c>
      <c r="B106" s="79">
        <f>'2019 Mos P'!D106</f>
        <v>0.52083333333333337</v>
      </c>
      <c r="C106" s="119" t="str">
        <f>CONCATENATE("Prac - ",'2019 Mos P'!G106)</f>
        <v>Prac - Rays</v>
      </c>
      <c r="D106" s="119"/>
      <c r="E106" s="119"/>
      <c r="F106" s="119"/>
      <c r="G106" s="119"/>
      <c r="H106" s="119"/>
      <c r="I106" s="119" t="str">
        <f>'2019 Mos P'!H106</f>
        <v>Bakerview East</v>
      </c>
      <c r="J106" s="119"/>
      <c r="K106" s="119"/>
      <c r="L106" s="119"/>
      <c r="M106" s="119" t="s">
        <v>10</v>
      </c>
      <c r="N106" s="119"/>
      <c r="O106" s="130">
        <f>'2019 Mos P'!E106-'2019 Mos P'!D106</f>
        <v>6.25E-2</v>
      </c>
      <c r="P106" s="79">
        <f t="shared" si="1"/>
        <v>0.51041666666666674</v>
      </c>
      <c r="Q106" s="119"/>
      <c r="R106" s="119"/>
    </row>
    <row r="107" spans="1:18" x14ac:dyDescent="0.25">
      <c r="A107" s="80">
        <f>'2019 Mos P'!B107</f>
        <v>43584</v>
      </c>
      <c r="B107" s="79">
        <f>'2019 Mos P'!D107</f>
        <v>0.70833333333333337</v>
      </c>
      <c r="C107" s="119" t="str">
        <f>CONCATENATE("Prac - ",'2019 Mos P'!G107)</f>
        <v>Prac - Pirates</v>
      </c>
      <c r="D107" s="119"/>
      <c r="E107" s="119"/>
      <c r="F107" s="119"/>
      <c r="G107" s="119"/>
      <c r="H107" s="119"/>
      <c r="I107" s="119" t="str">
        <f>'2019 Mos P'!H107</f>
        <v>SSAP #3 - East</v>
      </c>
      <c r="J107" s="119"/>
      <c r="K107" s="119"/>
      <c r="L107" s="119"/>
      <c r="M107" s="119" t="s">
        <v>10</v>
      </c>
      <c r="N107" s="119"/>
      <c r="O107" s="130">
        <f>'2019 Mos P'!E107-'2019 Mos P'!D107</f>
        <v>6.25E-2</v>
      </c>
      <c r="P107" s="79">
        <f t="shared" si="1"/>
        <v>0.69791666666666674</v>
      </c>
      <c r="Q107" s="119"/>
      <c r="R107" s="119"/>
    </row>
    <row r="108" spans="1:18" x14ac:dyDescent="0.25">
      <c r="A108" s="80">
        <f>'2019 Mos P'!B108</f>
        <v>43584</v>
      </c>
      <c r="B108" s="79">
        <f>'2019 Mos P'!D108</f>
        <v>0.70833333333333337</v>
      </c>
      <c r="C108" s="119" t="str">
        <f>CONCATENATE("Prac - ",'2019 Mos P'!G108)</f>
        <v>Prac - Yankees</v>
      </c>
      <c r="D108" s="119"/>
      <c r="E108" s="119"/>
      <c r="F108" s="119"/>
      <c r="G108" s="119"/>
      <c r="H108" s="119"/>
      <c r="I108" s="119" t="str">
        <f>'2019 Mos P'!H108</f>
        <v>SSAP #3 - West</v>
      </c>
      <c r="J108" s="119"/>
      <c r="K108" s="119"/>
      <c r="L108" s="119"/>
      <c r="M108" s="119" t="s">
        <v>10</v>
      </c>
      <c r="N108" s="119"/>
      <c r="O108" s="130">
        <f>'2019 Mos P'!E108-'2019 Mos P'!D108</f>
        <v>6.25E-2</v>
      </c>
      <c r="P108" s="79">
        <f t="shared" si="1"/>
        <v>0.69791666666666674</v>
      </c>
      <c r="Q108" s="119"/>
      <c r="R108" s="119"/>
    </row>
    <row r="109" spans="1:18" x14ac:dyDescent="0.25">
      <c r="A109" s="80">
        <f>'2019 Mos P'!B109</f>
        <v>43584</v>
      </c>
      <c r="B109" s="79">
        <f>'2019 Mos P'!D109</f>
        <v>0.70833333333333337</v>
      </c>
      <c r="C109" s="119" t="str">
        <f>CONCATENATE("Prac - ",'2019 Mos P'!G109)</f>
        <v>Prac - Brewers</v>
      </c>
      <c r="D109" s="119"/>
      <c r="E109" s="119"/>
      <c r="F109" s="119"/>
      <c r="G109" s="119"/>
      <c r="H109" s="119"/>
      <c r="I109" s="119" t="str">
        <f>'2019 Mos P'!H109</f>
        <v>Centennial Diamond</v>
      </c>
      <c r="J109" s="119"/>
      <c r="K109" s="119"/>
      <c r="L109" s="119"/>
      <c r="M109" s="119" t="s">
        <v>10</v>
      </c>
      <c r="N109" s="119"/>
      <c r="O109" s="130">
        <f>'2019 Mos P'!E109-'2019 Mos P'!D109</f>
        <v>6.25E-2</v>
      </c>
      <c r="P109" s="79">
        <f t="shared" si="1"/>
        <v>0.69791666666666674</v>
      </c>
      <c r="Q109" s="119"/>
      <c r="R109" s="119"/>
    </row>
    <row r="110" spans="1:18" x14ac:dyDescent="0.25">
      <c r="A110" s="80">
        <f>'2019 Mos P'!B110</f>
        <v>43584</v>
      </c>
      <c r="B110" s="79">
        <f>'2019 Mos P'!D110</f>
        <v>0.70833333333333337</v>
      </c>
      <c r="C110" s="119" t="str">
        <f>CONCATENATE("Prac - ",'2019 Mos P'!G110)</f>
        <v>Prac - BlueJays</v>
      </c>
      <c r="D110" s="119"/>
      <c r="E110" s="119"/>
      <c r="F110" s="119"/>
      <c r="G110" s="119"/>
      <c r="H110" s="119"/>
      <c r="I110" s="119" t="str">
        <f>'2019 Mos P'!H110</f>
        <v>Bakerview East</v>
      </c>
      <c r="J110" s="119"/>
      <c r="K110" s="119"/>
      <c r="L110" s="119"/>
      <c r="M110" s="119" t="s">
        <v>10</v>
      </c>
      <c r="N110" s="119"/>
      <c r="O110" s="130">
        <f>'2019 Mos P'!E110-'2019 Mos P'!D110</f>
        <v>6.25E-2</v>
      </c>
      <c r="P110" s="79">
        <f t="shared" si="1"/>
        <v>0.69791666666666674</v>
      </c>
      <c r="Q110" s="119"/>
      <c r="R110" s="119"/>
    </row>
    <row r="111" spans="1:18" x14ac:dyDescent="0.25">
      <c r="A111" s="80">
        <f>'2019 Mos P'!B111</f>
        <v>43584</v>
      </c>
      <c r="B111" s="79">
        <f>'2019 Mos P'!D111</f>
        <v>0.70833333333333337</v>
      </c>
      <c r="C111" s="119" t="str">
        <f>CONCATENATE("Prac - ",'2019 Mos P'!G111)</f>
        <v>Prac - Nationals</v>
      </c>
      <c r="D111" s="119"/>
      <c r="E111" s="119"/>
      <c r="F111" s="119"/>
      <c r="G111" s="119"/>
      <c r="H111" s="119"/>
      <c r="I111" s="119" t="str">
        <f>'2019 Mos P'!H111</f>
        <v>Bakerview South</v>
      </c>
      <c r="J111" s="119"/>
      <c r="K111" s="119"/>
      <c r="L111" s="119"/>
      <c r="M111" s="119" t="s">
        <v>10</v>
      </c>
      <c r="N111" s="119"/>
      <c r="O111" s="130">
        <f>'2019 Mos P'!E111-'2019 Mos P'!D111</f>
        <v>6.25E-2</v>
      </c>
      <c r="P111" s="79">
        <f t="shared" si="1"/>
        <v>0.69791666666666674</v>
      </c>
      <c r="Q111" s="119"/>
      <c r="R111" s="119"/>
    </row>
    <row r="112" spans="1:18" x14ac:dyDescent="0.25">
      <c r="A112" s="80">
        <f>'2019 Mos P'!B112</f>
        <v>43584</v>
      </c>
      <c r="B112" s="79">
        <f>'2019 Mos P'!D112</f>
        <v>0.77083333333333337</v>
      </c>
      <c r="C112" s="119" t="str">
        <f>CONCATENATE("Prac - ",'2019 Mos P'!G112)</f>
        <v>Prac - Rays</v>
      </c>
      <c r="D112" s="119"/>
      <c r="E112" s="119"/>
      <c r="F112" s="119"/>
      <c r="G112" s="119"/>
      <c r="H112" s="119"/>
      <c r="I112" s="119" t="str">
        <f>'2019 Mos P'!H112</f>
        <v>SSAP #3 - East</v>
      </c>
      <c r="J112" s="119"/>
      <c r="K112" s="119"/>
      <c r="L112" s="119"/>
      <c r="M112" s="119" t="s">
        <v>10</v>
      </c>
      <c r="N112" s="119"/>
      <c r="O112" s="130">
        <f>'2019 Mos P'!E112-'2019 Mos P'!D112</f>
        <v>6.25E-2</v>
      </c>
      <c r="P112" s="79">
        <f t="shared" si="1"/>
        <v>0.76041666666666674</v>
      </c>
      <c r="Q112" s="119"/>
      <c r="R112" s="119"/>
    </row>
    <row r="113" spans="1:18" x14ac:dyDescent="0.25">
      <c r="A113" s="80">
        <f>'2019 Mos P'!B113</f>
        <v>43584</v>
      </c>
      <c r="B113" s="79">
        <f>'2019 Mos P'!D113</f>
        <v>0.77083333333333337</v>
      </c>
      <c r="C113" s="119" t="str">
        <f>CONCATENATE("Prac - ",'2019 Mos P'!G113)</f>
        <v>Prac - Mets</v>
      </c>
      <c r="D113" s="119"/>
      <c r="E113" s="119"/>
      <c r="F113" s="119"/>
      <c r="G113" s="119"/>
      <c r="H113" s="119"/>
      <c r="I113" s="119" t="str">
        <f>'2019 Mos P'!H113</f>
        <v>SSAP #3 - West</v>
      </c>
      <c r="J113" s="119"/>
      <c r="K113" s="119"/>
      <c r="L113" s="119"/>
      <c r="M113" s="119" t="s">
        <v>10</v>
      </c>
      <c r="N113" s="119"/>
      <c r="O113" s="130">
        <f>'2019 Mos P'!E113-'2019 Mos P'!D113</f>
        <v>6.25E-2</v>
      </c>
      <c r="P113" s="79">
        <f t="shared" si="1"/>
        <v>0.76041666666666674</v>
      </c>
      <c r="Q113" s="119"/>
      <c r="R113" s="119"/>
    </row>
    <row r="114" spans="1:18" x14ac:dyDescent="0.25">
      <c r="A114" s="80">
        <f>'2019 Mos P'!B114</f>
        <v>43584</v>
      </c>
      <c r="B114" s="79">
        <f>'2019 Mos P'!D114</f>
        <v>0.77083333333333337</v>
      </c>
      <c r="C114" s="119" t="str">
        <f>CONCATENATE("Prac - ",'2019 Mos P'!G114)</f>
        <v>Prac - Athletics</v>
      </c>
      <c r="D114" s="119"/>
      <c r="E114" s="119"/>
      <c r="F114" s="119"/>
      <c r="G114" s="119"/>
      <c r="H114" s="119"/>
      <c r="I114" s="119" t="str">
        <f>'2019 Mos P'!H114</f>
        <v>Centennial Diamond</v>
      </c>
      <c r="J114" s="119"/>
      <c r="K114" s="119"/>
      <c r="L114" s="119"/>
      <c r="M114" s="119" t="s">
        <v>10</v>
      </c>
      <c r="N114" s="119"/>
      <c r="O114" s="130">
        <f>'2019 Mos P'!E114-'2019 Mos P'!D114</f>
        <v>6.25E-2</v>
      </c>
      <c r="P114" s="79">
        <f t="shared" si="1"/>
        <v>0.76041666666666674</v>
      </c>
      <c r="Q114" s="119"/>
      <c r="R114" s="119"/>
    </row>
    <row r="115" spans="1:18" x14ac:dyDescent="0.25">
      <c r="A115" s="80">
        <f>'2019 Mos P'!B115</f>
        <v>43584</v>
      </c>
      <c r="B115" s="79">
        <f>'2019 Mos P'!D115</f>
        <v>0.77083333333333337</v>
      </c>
      <c r="C115" s="119" t="str">
        <f>CONCATENATE("Prac - ",'2019 Mos P'!G115)</f>
        <v>Prac - Mariners</v>
      </c>
      <c r="D115" s="119"/>
      <c r="E115" s="119"/>
      <c r="F115" s="119"/>
      <c r="G115" s="119"/>
      <c r="H115" s="119"/>
      <c r="I115" s="119" t="str">
        <f>'2019 Mos P'!H115</f>
        <v>Bakerview East</v>
      </c>
      <c r="J115" s="119"/>
      <c r="K115" s="119"/>
      <c r="L115" s="119"/>
      <c r="M115" s="119" t="s">
        <v>10</v>
      </c>
      <c r="N115" s="119"/>
      <c r="O115" s="130">
        <f>'2019 Mos P'!E115-'2019 Mos P'!D115</f>
        <v>6.25E-2</v>
      </c>
      <c r="P115" s="79">
        <f t="shared" si="1"/>
        <v>0.76041666666666674</v>
      </c>
      <c r="Q115" s="119"/>
      <c r="R115" s="119"/>
    </row>
    <row r="116" spans="1:18" x14ac:dyDescent="0.25">
      <c r="A116" s="80">
        <f>'2019 Mos P'!B116</f>
        <v>43585</v>
      </c>
      <c r="B116" s="79">
        <f>'2019 Mos P'!D116</f>
        <v>0.70833333333333337</v>
      </c>
      <c r="C116" s="119" t="str">
        <f>CONCATENATE("Prac - ",'2019 Mos P'!G116)</f>
        <v>Prac - RedSox</v>
      </c>
      <c r="D116" s="119"/>
      <c r="E116" s="119"/>
      <c r="F116" s="119"/>
      <c r="G116" s="119"/>
      <c r="H116" s="119"/>
      <c r="I116" s="119" t="str">
        <f>'2019 Mos P'!H116</f>
        <v>Centennial Diamond</v>
      </c>
      <c r="J116" s="119"/>
      <c r="K116" s="119"/>
      <c r="L116" s="119"/>
      <c r="M116" s="119" t="s">
        <v>10</v>
      </c>
      <c r="N116" s="119"/>
      <c r="O116" s="130">
        <f>'2019 Mos P'!E116-'2019 Mos P'!D116</f>
        <v>6.25E-2</v>
      </c>
      <c r="P116" s="79">
        <f t="shared" si="1"/>
        <v>0.69791666666666674</v>
      </c>
      <c r="Q116" s="119"/>
      <c r="R116" s="119"/>
    </row>
    <row r="117" spans="1:18" x14ac:dyDescent="0.25">
      <c r="A117" s="80">
        <f>'2019 Mos P'!B117</f>
        <v>43585</v>
      </c>
      <c r="B117" s="79">
        <f>'2019 Mos P'!D117</f>
        <v>0.77083333333333337</v>
      </c>
      <c r="C117" s="119" t="str">
        <f>CONCATENATE("Prac - ",'2019 Mos P'!G117)</f>
        <v>Prac - Angels</v>
      </c>
      <c r="D117" s="119"/>
      <c r="E117" s="119"/>
      <c r="F117" s="119"/>
      <c r="G117" s="119"/>
      <c r="H117" s="119"/>
      <c r="I117" s="119" t="str">
        <f>'2019 Mos P'!H117</f>
        <v>SSAP #3 - East</v>
      </c>
      <c r="J117" s="119"/>
      <c r="K117" s="119"/>
      <c r="L117" s="119"/>
      <c r="M117" s="119" t="s">
        <v>10</v>
      </c>
      <c r="N117" s="119"/>
      <c r="O117" s="130">
        <f>'2019 Mos P'!E117-'2019 Mos P'!D117</f>
        <v>6.25E-2</v>
      </c>
      <c r="P117" s="79">
        <f t="shared" si="1"/>
        <v>0.76041666666666674</v>
      </c>
      <c r="Q117" s="119"/>
      <c r="R117" s="119"/>
    </row>
    <row r="118" spans="1:18" x14ac:dyDescent="0.25">
      <c r="A118" s="80">
        <f>'2019 Mos P'!B118</f>
        <v>43585</v>
      </c>
      <c r="B118" s="79">
        <f>'2019 Mos P'!D118</f>
        <v>0.77083333333333337</v>
      </c>
      <c r="C118" s="119" t="str">
        <f>CONCATENATE("Prac - ",'2019 Mos P'!G118)</f>
        <v>Prac - Astros</v>
      </c>
      <c r="D118" s="119"/>
      <c r="E118" s="119"/>
      <c r="F118" s="119"/>
      <c r="G118" s="119"/>
      <c r="H118" s="119"/>
      <c r="I118" s="119" t="str">
        <f>'2019 Mos P'!H118</f>
        <v>SSAP #3 - West</v>
      </c>
      <c r="J118" s="119"/>
      <c r="K118" s="119"/>
      <c r="L118" s="119"/>
      <c r="M118" s="119" t="s">
        <v>10</v>
      </c>
      <c r="N118" s="119"/>
      <c r="O118" s="130">
        <f>'2019 Mos P'!E118-'2019 Mos P'!D118</f>
        <v>6.25E-2</v>
      </c>
      <c r="P118" s="79">
        <f t="shared" si="1"/>
        <v>0.76041666666666674</v>
      </c>
      <c r="Q118" s="119"/>
      <c r="R118" s="119"/>
    </row>
    <row r="119" spans="1:18" x14ac:dyDescent="0.25">
      <c r="A119" s="80">
        <f>'2019 Mos P'!B119</f>
        <v>43585</v>
      </c>
      <c r="B119" s="79">
        <f>'2019 Mos P'!D119</f>
        <v>0.77083333333333337</v>
      </c>
      <c r="C119" s="119" t="str">
        <f>CONCATENATE("Prac - ",'2019 Mos P'!G119)</f>
        <v>Prac - Royals</v>
      </c>
      <c r="D119" s="119"/>
      <c r="E119" s="119"/>
      <c r="F119" s="119"/>
      <c r="G119" s="119"/>
      <c r="H119" s="119"/>
      <c r="I119" s="119" t="str">
        <f>'2019 Mos P'!H119</f>
        <v>Centennial Diamond</v>
      </c>
      <c r="J119" s="119"/>
      <c r="K119" s="119"/>
      <c r="L119" s="119"/>
      <c r="M119" s="119" t="s">
        <v>10</v>
      </c>
      <c r="N119" s="119"/>
      <c r="O119" s="130">
        <f>'2019 Mos P'!E119-'2019 Mos P'!D119</f>
        <v>6.25E-2</v>
      </c>
      <c r="P119" s="79">
        <f t="shared" si="1"/>
        <v>0.76041666666666674</v>
      </c>
      <c r="Q119" s="119"/>
      <c r="R119" s="119"/>
    </row>
    <row r="120" spans="1:18" x14ac:dyDescent="0.25">
      <c r="A120" s="80">
        <f>'2019 Mos P'!B120</f>
        <v>43585</v>
      </c>
      <c r="B120" s="79">
        <f>'2019 Mos P'!D120</f>
        <v>0.77083333333333337</v>
      </c>
      <c r="C120" s="119" t="str">
        <f>CONCATENATE("Prac - ",'2019 Mos P'!G120)</f>
        <v>Prac - Giants</v>
      </c>
      <c r="D120" s="119"/>
      <c r="E120" s="119"/>
      <c r="F120" s="119"/>
      <c r="G120" s="119"/>
      <c r="H120" s="119"/>
      <c r="I120" s="119" t="str">
        <f>'2019 Mos P'!H120</f>
        <v>Bakerview East</v>
      </c>
      <c r="J120" s="119"/>
      <c r="K120" s="119"/>
      <c r="L120" s="119"/>
      <c r="M120" s="119" t="s">
        <v>10</v>
      </c>
      <c r="N120" s="119"/>
      <c r="O120" s="130">
        <f>'2019 Mos P'!E120-'2019 Mos P'!D120</f>
        <v>6.25E-2</v>
      </c>
      <c r="P120" s="79">
        <f t="shared" si="1"/>
        <v>0.76041666666666674</v>
      </c>
      <c r="Q120" s="119"/>
      <c r="R120" s="119"/>
    </row>
    <row r="121" spans="1:18" x14ac:dyDescent="0.25">
      <c r="A121" s="80">
        <f>'2019 Mos P'!B121</f>
        <v>43586</v>
      </c>
      <c r="B121" s="79">
        <f>'2019 Mos P'!D121</f>
        <v>0.70833333333333337</v>
      </c>
      <c r="C121" s="119" t="str">
        <f>CONCATENATE("Prac - ",'2019 Mos P'!G121)</f>
        <v>Prac - Yankees</v>
      </c>
      <c r="D121" s="119"/>
      <c r="E121" s="119"/>
      <c r="F121" s="119"/>
      <c r="G121" s="119"/>
      <c r="H121" s="119"/>
      <c r="I121" s="119" t="str">
        <f>'2019 Mos P'!H121</f>
        <v>Centennial Diamond</v>
      </c>
      <c r="J121" s="119"/>
      <c r="K121" s="119"/>
      <c r="L121" s="119"/>
      <c r="M121" s="119" t="s">
        <v>10</v>
      </c>
      <c r="N121" s="119"/>
      <c r="O121" s="130">
        <f>'2019 Mos P'!E121-'2019 Mos P'!D121</f>
        <v>6.25E-2</v>
      </c>
      <c r="P121" s="79">
        <f t="shared" si="1"/>
        <v>0.69791666666666674</v>
      </c>
      <c r="Q121" s="119"/>
      <c r="R121" s="119"/>
    </row>
    <row r="122" spans="1:18" x14ac:dyDescent="0.25">
      <c r="A122" s="80">
        <f>'2019 Mos P'!B122</f>
        <v>43587</v>
      </c>
      <c r="B122" s="79">
        <f>'2019 Mos P'!D122</f>
        <v>0.70833333333333337</v>
      </c>
      <c r="C122" s="119" t="str">
        <f>CONCATENATE("Prac - ",'2019 Mos P'!G122)</f>
        <v>Prac - Giants</v>
      </c>
      <c r="D122" s="119"/>
      <c r="E122" s="119"/>
      <c r="F122" s="119"/>
      <c r="G122" s="119"/>
      <c r="H122" s="119"/>
      <c r="I122" s="119" t="str">
        <f>'2019 Mos P'!H122</f>
        <v>Bakerview East</v>
      </c>
      <c r="J122" s="119"/>
      <c r="K122" s="119"/>
      <c r="L122" s="119"/>
      <c r="M122" s="119" t="s">
        <v>10</v>
      </c>
      <c r="N122" s="119"/>
      <c r="O122" s="130">
        <f>'2019 Mos P'!E122-'2019 Mos P'!D122</f>
        <v>6.25E-2</v>
      </c>
      <c r="P122" s="79">
        <f t="shared" si="1"/>
        <v>0.69791666666666674</v>
      </c>
      <c r="Q122" s="119"/>
      <c r="R122" s="119"/>
    </row>
    <row r="123" spans="1:18" x14ac:dyDescent="0.25">
      <c r="A123" s="80">
        <f>'2019 Mos P'!B123</f>
        <v>43587</v>
      </c>
      <c r="B123" s="79">
        <f>'2019 Mos P'!D123</f>
        <v>0.70833333333333337</v>
      </c>
      <c r="C123" s="119" t="str">
        <f>CONCATENATE("Prac - ",'2019 Mos P'!G123)</f>
        <v>Prac - Astros</v>
      </c>
      <c r="D123" s="119"/>
      <c r="E123" s="119"/>
      <c r="F123" s="119"/>
      <c r="G123" s="119"/>
      <c r="H123" s="119"/>
      <c r="I123" s="119" t="str">
        <f>'2019 Mos P'!H123</f>
        <v>Bakerview West</v>
      </c>
      <c r="J123" s="119"/>
      <c r="K123" s="119"/>
      <c r="L123" s="119"/>
      <c r="M123" s="119" t="s">
        <v>10</v>
      </c>
      <c r="N123" s="119"/>
      <c r="O123" s="130">
        <f>'2019 Mos P'!E123-'2019 Mos P'!D123</f>
        <v>6.25E-2</v>
      </c>
      <c r="P123" s="79">
        <f t="shared" si="1"/>
        <v>0.69791666666666674</v>
      </c>
      <c r="Q123" s="119"/>
      <c r="R123" s="119"/>
    </row>
    <row r="124" spans="1:18" x14ac:dyDescent="0.25">
      <c r="A124" s="80">
        <f>'2019 Mos P'!B124</f>
        <v>43587</v>
      </c>
      <c r="B124" s="79">
        <f>'2019 Mos P'!D124</f>
        <v>0.70833333333333337</v>
      </c>
      <c r="C124" s="119" t="str">
        <f>CONCATENATE("Prac - ",'2019 Mos P'!G124)</f>
        <v>Prac - Royals</v>
      </c>
      <c r="D124" s="119"/>
      <c r="E124" s="119"/>
      <c r="F124" s="119"/>
      <c r="G124" s="119"/>
      <c r="H124" s="119"/>
      <c r="I124" s="119" t="str">
        <f>'2019 Mos P'!H124</f>
        <v>Bakerview South</v>
      </c>
      <c r="J124" s="119"/>
      <c r="K124" s="119"/>
      <c r="L124" s="119"/>
      <c r="M124" s="119" t="s">
        <v>10</v>
      </c>
      <c r="N124" s="119"/>
      <c r="O124" s="130">
        <f>'2019 Mos P'!E124-'2019 Mos P'!D124</f>
        <v>6.25E-2</v>
      </c>
      <c r="P124" s="79">
        <f t="shared" si="1"/>
        <v>0.69791666666666674</v>
      </c>
      <c r="Q124" s="119"/>
      <c r="R124" s="119"/>
    </row>
    <row r="125" spans="1:18" x14ac:dyDescent="0.25">
      <c r="A125" s="80">
        <f>'2019 Mos P'!B125</f>
        <v>43587</v>
      </c>
      <c r="B125" s="79">
        <f>'2019 Mos P'!D125</f>
        <v>0.77083333333333337</v>
      </c>
      <c r="C125" s="119" t="str">
        <f>CONCATENATE("Prac - ",'2019 Mos P'!G125)</f>
        <v>Prac - Angels</v>
      </c>
      <c r="D125" s="119"/>
      <c r="E125" s="119"/>
      <c r="F125" s="119"/>
      <c r="G125" s="119"/>
      <c r="H125" s="119"/>
      <c r="I125" s="119" t="str">
        <f>'2019 Mos P'!H125</f>
        <v>Bakerview East</v>
      </c>
      <c r="J125" s="119"/>
      <c r="K125" s="119"/>
      <c r="L125" s="119"/>
      <c r="M125" s="119" t="s">
        <v>10</v>
      </c>
      <c r="N125" s="119"/>
      <c r="O125" s="130">
        <f>'2019 Mos P'!E125-'2019 Mos P'!D125</f>
        <v>6.25E-2</v>
      </c>
      <c r="P125" s="79">
        <f t="shared" si="1"/>
        <v>0.76041666666666674</v>
      </c>
      <c r="Q125" s="119"/>
      <c r="R125" s="119"/>
    </row>
    <row r="126" spans="1:18" x14ac:dyDescent="0.25">
      <c r="A126" s="80">
        <f>'2019 Mos P'!B126</f>
        <v>43587</v>
      </c>
      <c r="B126" s="79">
        <f>'2019 Mos P'!D126</f>
        <v>0.77083333333333337</v>
      </c>
      <c r="C126" s="119" t="str">
        <f>CONCATENATE("Prac - ",'2019 Mos P'!G126)</f>
        <v>Prac - RedSox</v>
      </c>
      <c r="D126" s="119"/>
      <c r="E126" s="119"/>
      <c r="F126" s="119"/>
      <c r="G126" s="119"/>
      <c r="H126" s="119"/>
      <c r="I126" s="119" t="str">
        <f>'2019 Mos P'!H126</f>
        <v>Bakerview West</v>
      </c>
      <c r="J126" s="119"/>
      <c r="K126" s="119"/>
      <c r="L126" s="119"/>
      <c r="M126" s="119" t="s">
        <v>10</v>
      </c>
      <c r="N126" s="119"/>
      <c r="O126" s="130">
        <f>'2019 Mos P'!E126-'2019 Mos P'!D126</f>
        <v>6.25E-2</v>
      </c>
      <c r="P126" s="79">
        <f t="shared" si="1"/>
        <v>0.76041666666666674</v>
      </c>
      <c r="Q126" s="119"/>
      <c r="R126" s="119"/>
    </row>
    <row r="127" spans="1:18" x14ac:dyDescent="0.25">
      <c r="A127" s="80">
        <f>'2019 Mos P'!B127</f>
        <v>43589</v>
      </c>
      <c r="B127" s="79">
        <f>'2019 Mos P'!D127</f>
        <v>0.52083333333333337</v>
      </c>
      <c r="C127" s="119" t="str">
        <f>CONCATENATE("Prac - ",'2019 Mos P'!G127)</f>
        <v>Prac - Athletics</v>
      </c>
      <c r="D127" s="119"/>
      <c r="E127" s="119"/>
      <c r="F127" s="119"/>
      <c r="G127" s="119"/>
      <c r="H127" s="119"/>
      <c r="I127" s="119" t="str">
        <f>'2019 Mos P'!H127</f>
        <v>Bakerview East</v>
      </c>
      <c r="J127" s="119"/>
      <c r="K127" s="119"/>
      <c r="L127" s="119"/>
      <c r="M127" s="119" t="s">
        <v>10</v>
      </c>
      <c r="N127" s="119"/>
      <c r="O127" s="130">
        <f>'2019 Mos P'!E127-'2019 Mos P'!D127</f>
        <v>6.25E-2</v>
      </c>
      <c r="P127" s="79">
        <f t="shared" si="1"/>
        <v>0.51041666666666674</v>
      </c>
      <c r="Q127" s="119"/>
      <c r="R127" s="119"/>
    </row>
    <row r="128" spans="1:18" x14ac:dyDescent="0.25">
      <c r="A128" s="80">
        <f>'2019 Mos P'!B128</f>
        <v>43591</v>
      </c>
      <c r="B128" s="79">
        <f>'2019 Mos P'!D128</f>
        <v>0.70833333333333337</v>
      </c>
      <c r="C128" s="119" t="str">
        <f>CONCATENATE("Prac - ",'2019 Mos P'!G128)</f>
        <v>Prac - Athletics</v>
      </c>
      <c r="D128" s="119"/>
      <c r="E128" s="119"/>
      <c r="F128" s="119"/>
      <c r="G128" s="119"/>
      <c r="H128" s="119"/>
      <c r="I128" s="119" t="str">
        <f>'2019 Mos P'!H128</f>
        <v>SSAP #3 - East</v>
      </c>
      <c r="J128" s="119"/>
      <c r="K128" s="119"/>
      <c r="L128" s="119"/>
      <c r="M128" s="119" t="s">
        <v>10</v>
      </c>
      <c r="N128" s="119"/>
      <c r="O128" s="130">
        <f>'2019 Mos P'!E128-'2019 Mos P'!D128</f>
        <v>6.25E-2</v>
      </c>
      <c r="P128" s="79">
        <f t="shared" si="1"/>
        <v>0.69791666666666674</v>
      </c>
      <c r="Q128" s="119"/>
      <c r="R128" s="119"/>
    </row>
    <row r="129" spans="1:18" x14ac:dyDescent="0.25">
      <c r="A129" s="80">
        <f>'2019 Mos P'!B129</f>
        <v>43591</v>
      </c>
      <c r="B129" s="79">
        <f>'2019 Mos P'!D129</f>
        <v>0.70833333333333337</v>
      </c>
      <c r="C129" s="119" t="str">
        <f>CONCATENATE("Prac - ",'2019 Mos P'!G129)</f>
        <v>Prac - Rays</v>
      </c>
      <c r="D129" s="119"/>
      <c r="E129" s="119"/>
      <c r="F129" s="119"/>
      <c r="G129" s="119"/>
      <c r="H129" s="119"/>
      <c r="I129" s="119" t="str">
        <f>'2019 Mos P'!H129</f>
        <v>SSAP #3 - West</v>
      </c>
      <c r="J129" s="119"/>
      <c r="K129" s="119"/>
      <c r="L129" s="119"/>
      <c r="M129" s="119" t="s">
        <v>10</v>
      </c>
      <c r="N129" s="119"/>
      <c r="O129" s="130">
        <f>'2019 Mos P'!E129-'2019 Mos P'!D129</f>
        <v>6.25E-2</v>
      </c>
      <c r="P129" s="79">
        <f t="shared" si="1"/>
        <v>0.69791666666666674</v>
      </c>
      <c r="Q129" s="119"/>
      <c r="R129" s="119"/>
    </row>
    <row r="130" spans="1:18" x14ac:dyDescent="0.25">
      <c r="A130" s="80">
        <f>'2019 Mos P'!B130</f>
        <v>43591</v>
      </c>
      <c r="B130" s="79">
        <f>'2019 Mos P'!D130</f>
        <v>0.70833333333333337</v>
      </c>
      <c r="C130" s="119" t="str">
        <f>CONCATENATE("Prac - ",'2019 Mos P'!G130)</f>
        <v>Prac - Mariners</v>
      </c>
      <c r="D130" s="119"/>
      <c r="E130" s="119"/>
      <c r="F130" s="119"/>
      <c r="G130" s="119"/>
      <c r="H130" s="119"/>
      <c r="I130" s="119" t="str">
        <f>'2019 Mos P'!H130</f>
        <v>Centennial Diamond</v>
      </c>
      <c r="J130" s="119"/>
      <c r="K130" s="119"/>
      <c r="L130" s="119"/>
      <c r="M130" s="119" t="s">
        <v>10</v>
      </c>
      <c r="N130" s="119"/>
      <c r="O130" s="130">
        <f>'2019 Mos P'!E130-'2019 Mos P'!D130</f>
        <v>6.25E-2</v>
      </c>
      <c r="P130" s="79">
        <f t="shared" si="1"/>
        <v>0.69791666666666674</v>
      </c>
      <c r="Q130" s="119"/>
      <c r="R130" s="119"/>
    </row>
    <row r="131" spans="1:18" x14ac:dyDescent="0.25">
      <c r="A131" s="80">
        <f>'2019 Mos P'!B131</f>
        <v>43591</v>
      </c>
      <c r="B131" s="79">
        <f>'2019 Mos P'!D131</f>
        <v>0.70833333333333337</v>
      </c>
      <c r="C131" s="119" t="str">
        <f>CONCATENATE("Prac - ",'2019 Mos P'!G131)</f>
        <v>Prac - Mets</v>
      </c>
      <c r="D131" s="119"/>
      <c r="E131" s="119"/>
      <c r="F131" s="119"/>
      <c r="G131" s="119"/>
      <c r="H131" s="119"/>
      <c r="I131" s="119" t="str">
        <f>'2019 Mos P'!H131</f>
        <v>Bakerview East</v>
      </c>
      <c r="J131" s="119"/>
      <c r="K131" s="119"/>
      <c r="L131" s="119"/>
      <c r="M131" s="119" t="s">
        <v>10</v>
      </c>
      <c r="N131" s="119"/>
      <c r="O131" s="130">
        <f>'2019 Mos P'!E131-'2019 Mos P'!D131</f>
        <v>6.25E-2</v>
      </c>
      <c r="P131" s="79">
        <f t="shared" si="1"/>
        <v>0.69791666666666674</v>
      </c>
      <c r="Q131" s="119"/>
      <c r="R131" s="119"/>
    </row>
    <row r="132" spans="1:18" x14ac:dyDescent="0.25">
      <c r="A132" s="80">
        <f>'2019 Mos P'!B132</f>
        <v>43591</v>
      </c>
      <c r="B132" s="79">
        <f>'2019 Mos P'!D132</f>
        <v>0.70833333333333337</v>
      </c>
      <c r="C132" s="119" t="str">
        <f>CONCATENATE("Prac - ",'2019 Mos P'!G132)</f>
        <v>Prac - Pirates</v>
      </c>
      <c r="D132" s="119"/>
      <c r="E132" s="119"/>
      <c r="F132" s="119"/>
      <c r="G132" s="119"/>
      <c r="H132" s="119"/>
      <c r="I132" s="119" t="str">
        <f>'2019 Mos P'!H132</f>
        <v>Bakerview South</v>
      </c>
      <c r="J132" s="119"/>
      <c r="K132" s="119"/>
      <c r="L132" s="119"/>
      <c r="M132" s="119" t="s">
        <v>10</v>
      </c>
      <c r="N132" s="119"/>
      <c r="O132" s="130">
        <f>'2019 Mos P'!E132-'2019 Mos P'!D132</f>
        <v>6.25E-2</v>
      </c>
      <c r="P132" s="79">
        <f t="shared" si="1"/>
        <v>0.69791666666666674</v>
      </c>
      <c r="Q132" s="119"/>
      <c r="R132" s="119"/>
    </row>
    <row r="133" spans="1:18" x14ac:dyDescent="0.25">
      <c r="A133" s="80">
        <f>'2019 Mos P'!B133</f>
        <v>43591</v>
      </c>
      <c r="B133" s="79">
        <f>'2019 Mos P'!D133</f>
        <v>0.77083333333333337</v>
      </c>
      <c r="C133" s="119" t="str">
        <f>CONCATENATE("Prac - ",'2019 Mos P'!G133)</f>
        <v>Prac - Brewers</v>
      </c>
      <c r="D133" s="119"/>
      <c r="E133" s="119"/>
      <c r="F133" s="119"/>
      <c r="G133" s="119"/>
      <c r="H133" s="119"/>
      <c r="I133" s="119" t="str">
        <f>'2019 Mos P'!H133</f>
        <v>SSAP #3 - East</v>
      </c>
      <c r="J133" s="119"/>
      <c r="K133" s="119"/>
      <c r="L133" s="119"/>
      <c r="M133" s="119" t="s">
        <v>10</v>
      </c>
      <c r="N133" s="119"/>
      <c r="O133" s="130">
        <f>'2019 Mos P'!E133-'2019 Mos P'!D133</f>
        <v>6.25E-2</v>
      </c>
      <c r="P133" s="79">
        <f t="shared" si="1"/>
        <v>0.76041666666666674</v>
      </c>
      <c r="Q133" s="119"/>
      <c r="R133" s="119"/>
    </row>
    <row r="134" spans="1:18" x14ac:dyDescent="0.25">
      <c r="A134" s="80">
        <f>'2019 Mos P'!B134</f>
        <v>43591</v>
      </c>
      <c r="B134" s="79">
        <f>'2019 Mos P'!D134</f>
        <v>0.77083333333333337</v>
      </c>
      <c r="C134" s="119" t="str">
        <f>CONCATENATE("Prac - ",'2019 Mos P'!G134)</f>
        <v>Prac - Nationals</v>
      </c>
      <c r="D134" s="119"/>
      <c r="E134" s="119"/>
      <c r="F134" s="119"/>
      <c r="G134" s="119"/>
      <c r="H134" s="119"/>
      <c r="I134" s="119" t="str">
        <f>'2019 Mos P'!H134</f>
        <v>SSAP #3 - West</v>
      </c>
      <c r="J134" s="119"/>
      <c r="K134" s="119"/>
      <c r="L134" s="119"/>
      <c r="M134" s="119" t="s">
        <v>10</v>
      </c>
      <c r="N134" s="119"/>
      <c r="O134" s="130">
        <f>'2019 Mos P'!E134-'2019 Mos P'!D134</f>
        <v>6.25E-2</v>
      </c>
      <c r="P134" s="79">
        <f t="shared" ref="P134:P197" si="2">B134-HLOOKUP($P$2,$T$1:$V$2,2,FALSE)</f>
        <v>0.76041666666666674</v>
      </c>
      <c r="Q134" s="119"/>
      <c r="R134" s="119"/>
    </row>
    <row r="135" spans="1:18" x14ac:dyDescent="0.25">
      <c r="A135" s="80">
        <f>'2019 Mos P'!B135</f>
        <v>43591</v>
      </c>
      <c r="B135" s="79">
        <f>'2019 Mos P'!D135</f>
        <v>0.77083333333333337</v>
      </c>
      <c r="C135" s="119" t="str">
        <f>CONCATENATE("Prac - ",'2019 Mos P'!G135)</f>
        <v>Prac - BlueJays</v>
      </c>
      <c r="D135" s="119"/>
      <c r="E135" s="119"/>
      <c r="F135" s="119"/>
      <c r="G135" s="119"/>
      <c r="H135" s="119"/>
      <c r="I135" s="119" t="str">
        <f>'2019 Mos P'!H135</f>
        <v>Centennial Diamond</v>
      </c>
      <c r="J135" s="119"/>
      <c r="K135" s="119"/>
      <c r="L135" s="119"/>
      <c r="M135" s="119" t="s">
        <v>10</v>
      </c>
      <c r="N135" s="119"/>
      <c r="O135" s="130">
        <f>'2019 Mos P'!E135-'2019 Mos P'!D135</f>
        <v>6.25E-2</v>
      </c>
      <c r="P135" s="79">
        <f t="shared" si="2"/>
        <v>0.76041666666666674</v>
      </c>
      <c r="Q135" s="119"/>
      <c r="R135" s="119"/>
    </row>
    <row r="136" spans="1:18" x14ac:dyDescent="0.25">
      <c r="A136" s="80">
        <f>'2019 Mos P'!B136</f>
        <v>43591</v>
      </c>
      <c r="B136" s="79">
        <f>'2019 Mos P'!D136</f>
        <v>0.77083333333333337</v>
      </c>
      <c r="C136" s="119" t="str">
        <f>CONCATENATE("Prac - ",'2019 Mos P'!G136)</f>
        <v>Prac - Yankees</v>
      </c>
      <c r="D136" s="119"/>
      <c r="E136" s="119"/>
      <c r="F136" s="119"/>
      <c r="G136" s="119"/>
      <c r="H136" s="119"/>
      <c r="I136" s="119" t="str">
        <f>'2019 Mos P'!H136</f>
        <v>Bakerview East</v>
      </c>
      <c r="J136" s="119"/>
      <c r="K136" s="119"/>
      <c r="L136" s="119"/>
      <c r="M136" s="119" t="s">
        <v>10</v>
      </c>
      <c r="N136" s="119"/>
      <c r="O136" s="130">
        <f>'2019 Mos P'!E136-'2019 Mos P'!D136</f>
        <v>6.25E-2</v>
      </c>
      <c r="P136" s="79">
        <f t="shared" si="2"/>
        <v>0.76041666666666674</v>
      </c>
      <c r="Q136" s="119"/>
      <c r="R136" s="119"/>
    </row>
    <row r="137" spans="1:18" x14ac:dyDescent="0.25">
      <c r="A137" s="80">
        <f>'2019 Mos P'!B137</f>
        <v>43592</v>
      </c>
      <c r="B137" s="79">
        <f>'2019 Mos P'!D137</f>
        <v>0.70833333333333337</v>
      </c>
      <c r="C137" s="119" t="str">
        <f>CONCATENATE("Prac - ",'2019 Mos P'!G137)</f>
        <v>Prac - Giants</v>
      </c>
      <c r="D137" s="119"/>
      <c r="E137" s="119"/>
      <c r="F137" s="119"/>
      <c r="G137" s="119"/>
      <c r="H137" s="119"/>
      <c r="I137" s="119" t="str">
        <f>'2019 Mos P'!H137</f>
        <v>Centennial Diamond</v>
      </c>
      <c r="J137" s="119"/>
      <c r="K137" s="119"/>
      <c r="L137" s="119"/>
      <c r="M137" s="119" t="s">
        <v>10</v>
      </c>
      <c r="N137" s="119"/>
      <c r="O137" s="130">
        <f>'2019 Mos P'!E137-'2019 Mos P'!D137</f>
        <v>6.25E-2</v>
      </c>
      <c r="P137" s="79">
        <f t="shared" si="2"/>
        <v>0.69791666666666674</v>
      </c>
      <c r="Q137" s="119"/>
      <c r="R137" s="119"/>
    </row>
    <row r="138" spans="1:18" x14ac:dyDescent="0.25">
      <c r="A138" s="80">
        <f>'2019 Mos P'!B138</f>
        <v>43592</v>
      </c>
      <c r="B138" s="79">
        <f>'2019 Mos P'!D138</f>
        <v>0.77083333333333337</v>
      </c>
      <c r="C138" s="119" t="str">
        <f>CONCATENATE("Prac - ",'2019 Mos P'!G138)</f>
        <v>Prac - Royals</v>
      </c>
      <c r="D138" s="119"/>
      <c r="E138" s="119"/>
      <c r="F138" s="119"/>
      <c r="G138" s="119"/>
      <c r="H138" s="119"/>
      <c r="I138" s="119" t="str">
        <f>'2019 Mos P'!H138</f>
        <v>SSAP #3 - East</v>
      </c>
      <c r="J138" s="119"/>
      <c r="K138" s="119"/>
      <c r="L138" s="119"/>
      <c r="M138" s="119" t="s">
        <v>10</v>
      </c>
      <c r="N138" s="119"/>
      <c r="O138" s="130">
        <f>'2019 Mos P'!E138-'2019 Mos P'!D138</f>
        <v>6.25E-2</v>
      </c>
      <c r="P138" s="79">
        <f t="shared" si="2"/>
        <v>0.76041666666666674</v>
      </c>
      <c r="Q138" s="119"/>
      <c r="R138" s="119"/>
    </row>
    <row r="139" spans="1:18" x14ac:dyDescent="0.25">
      <c r="A139" s="80">
        <f>'2019 Mos P'!B139</f>
        <v>43592</v>
      </c>
      <c r="B139" s="79">
        <f>'2019 Mos P'!D139</f>
        <v>0.77083333333333337</v>
      </c>
      <c r="C139" s="119" t="str">
        <f>CONCATENATE("Prac - ",'2019 Mos P'!G139)</f>
        <v>Prac - RedSox</v>
      </c>
      <c r="D139" s="119"/>
      <c r="E139" s="119"/>
      <c r="F139" s="119"/>
      <c r="G139" s="119"/>
      <c r="H139" s="119"/>
      <c r="I139" s="119" t="str">
        <f>'2019 Mos P'!H139</f>
        <v>SSAP #3 - West</v>
      </c>
      <c r="J139" s="119"/>
      <c r="K139" s="119"/>
      <c r="L139" s="119"/>
      <c r="M139" s="119" t="s">
        <v>10</v>
      </c>
      <c r="N139" s="119"/>
      <c r="O139" s="130">
        <f>'2019 Mos P'!E139-'2019 Mos P'!D139</f>
        <v>6.25E-2</v>
      </c>
      <c r="P139" s="79">
        <f t="shared" si="2"/>
        <v>0.76041666666666674</v>
      </c>
      <c r="Q139" s="119"/>
      <c r="R139" s="119"/>
    </row>
    <row r="140" spans="1:18" x14ac:dyDescent="0.25">
      <c r="A140" s="80">
        <f>'2019 Mos P'!B140</f>
        <v>43592</v>
      </c>
      <c r="B140" s="79">
        <f>'2019 Mos P'!D140</f>
        <v>0.77083333333333337</v>
      </c>
      <c r="C140" s="119" t="str">
        <f>CONCATENATE("Prac - ",'2019 Mos P'!G140)</f>
        <v>Prac - Angels</v>
      </c>
      <c r="D140" s="119"/>
      <c r="E140" s="119"/>
      <c r="F140" s="119"/>
      <c r="G140" s="119"/>
      <c r="H140" s="119"/>
      <c r="I140" s="119" t="str">
        <f>'2019 Mos P'!H140</f>
        <v>Centennial Diamond</v>
      </c>
      <c r="J140" s="119"/>
      <c r="K140" s="119"/>
      <c r="L140" s="119"/>
      <c r="M140" s="119" t="s">
        <v>10</v>
      </c>
      <c r="N140" s="119"/>
      <c r="O140" s="130">
        <f>'2019 Mos P'!E140-'2019 Mos P'!D140</f>
        <v>6.25E-2</v>
      </c>
      <c r="P140" s="79">
        <f t="shared" si="2"/>
        <v>0.76041666666666674</v>
      </c>
      <c r="Q140" s="119"/>
      <c r="R140" s="119"/>
    </row>
    <row r="141" spans="1:18" x14ac:dyDescent="0.25">
      <c r="A141" s="80">
        <f>'2019 Mos P'!B141</f>
        <v>43592</v>
      </c>
      <c r="B141" s="79">
        <f>'2019 Mos P'!D141</f>
        <v>0.77083333333333337</v>
      </c>
      <c r="C141" s="119" t="str">
        <f>CONCATENATE("Prac - ",'2019 Mos P'!G141)</f>
        <v>Prac - Astros</v>
      </c>
      <c r="D141" s="119"/>
      <c r="E141" s="119"/>
      <c r="F141" s="119"/>
      <c r="G141" s="119"/>
      <c r="H141" s="119"/>
      <c r="I141" s="119" t="str">
        <f>'2019 Mos P'!H141</f>
        <v>Bakerview East</v>
      </c>
      <c r="J141" s="119"/>
      <c r="K141" s="119"/>
      <c r="L141" s="119"/>
      <c r="M141" s="119" t="s">
        <v>10</v>
      </c>
      <c r="N141" s="119"/>
      <c r="O141" s="130">
        <f>'2019 Mos P'!E141-'2019 Mos P'!D141</f>
        <v>6.25E-2</v>
      </c>
      <c r="P141" s="79">
        <f t="shared" si="2"/>
        <v>0.76041666666666674</v>
      </c>
      <c r="Q141" s="119"/>
      <c r="R141" s="119"/>
    </row>
    <row r="142" spans="1:18" x14ac:dyDescent="0.25">
      <c r="A142" s="80">
        <f>'2019 Mos P'!B142</f>
        <v>43593</v>
      </c>
      <c r="B142" s="79">
        <f>'2019 Mos P'!D142</f>
        <v>0.70833333333333337</v>
      </c>
      <c r="C142" s="119" t="str">
        <f>CONCATENATE("Prac - ",'2019 Mos P'!G142)</f>
        <v>Prac - Mets</v>
      </c>
      <c r="D142" s="119"/>
      <c r="E142" s="119"/>
      <c r="F142" s="119"/>
      <c r="G142" s="119"/>
      <c r="H142" s="119"/>
      <c r="I142" s="119" t="str">
        <f>'2019 Mos P'!H142</f>
        <v>Centennial Diamond</v>
      </c>
      <c r="J142" s="119"/>
      <c r="K142" s="119"/>
      <c r="L142" s="119"/>
      <c r="M142" s="119" t="s">
        <v>10</v>
      </c>
      <c r="N142" s="119"/>
      <c r="O142" s="130">
        <f>'2019 Mos P'!E142-'2019 Mos P'!D142</f>
        <v>6.25E-2</v>
      </c>
      <c r="P142" s="79">
        <f t="shared" si="2"/>
        <v>0.69791666666666674</v>
      </c>
      <c r="Q142" s="119"/>
      <c r="R142" s="119"/>
    </row>
    <row r="143" spans="1:18" x14ac:dyDescent="0.25">
      <c r="A143" s="80">
        <f>'2019 Mos P'!B143</f>
        <v>43594</v>
      </c>
      <c r="B143" s="79">
        <f>'2019 Mos P'!D143</f>
        <v>0.70833333333333337</v>
      </c>
      <c r="C143" s="119" t="str">
        <f>CONCATENATE("Prac - ",'2019 Mos P'!G143)</f>
        <v>Prac - Royals</v>
      </c>
      <c r="D143" s="119"/>
      <c r="E143" s="119"/>
      <c r="F143" s="119"/>
      <c r="G143" s="119"/>
      <c r="H143" s="119"/>
      <c r="I143" s="119" t="str">
        <f>'2019 Mos P'!H143</f>
        <v>Bakerview East</v>
      </c>
      <c r="J143" s="119"/>
      <c r="K143" s="119"/>
      <c r="L143" s="119"/>
      <c r="M143" s="119" t="s">
        <v>10</v>
      </c>
      <c r="N143" s="119"/>
      <c r="O143" s="130">
        <f>'2019 Mos P'!E143-'2019 Mos P'!D143</f>
        <v>6.25E-2</v>
      </c>
      <c r="P143" s="79">
        <f t="shared" si="2"/>
        <v>0.69791666666666674</v>
      </c>
      <c r="Q143" s="119"/>
      <c r="R143" s="119"/>
    </row>
    <row r="144" spans="1:18" x14ac:dyDescent="0.25">
      <c r="A144" s="80">
        <f>'2019 Mos P'!B144</f>
        <v>43594</v>
      </c>
      <c r="B144" s="79">
        <f>'2019 Mos P'!D144</f>
        <v>0.70833333333333337</v>
      </c>
      <c r="C144" s="119" t="str">
        <f>CONCATENATE("Prac - ",'2019 Mos P'!G144)</f>
        <v>Prac - Astros</v>
      </c>
      <c r="D144" s="119"/>
      <c r="E144" s="119"/>
      <c r="F144" s="119"/>
      <c r="G144" s="119"/>
      <c r="H144" s="119"/>
      <c r="I144" s="119" t="str">
        <f>'2019 Mos P'!H144</f>
        <v>Bakerview West</v>
      </c>
      <c r="J144" s="119"/>
      <c r="K144" s="119"/>
      <c r="L144" s="119"/>
      <c r="M144" s="119" t="s">
        <v>10</v>
      </c>
      <c r="N144" s="119"/>
      <c r="O144" s="130">
        <f>'2019 Mos P'!E144-'2019 Mos P'!D144</f>
        <v>6.25E-2</v>
      </c>
      <c r="P144" s="79">
        <f t="shared" si="2"/>
        <v>0.69791666666666674</v>
      </c>
      <c r="Q144" s="119"/>
      <c r="R144" s="119"/>
    </row>
    <row r="145" spans="1:18" x14ac:dyDescent="0.25">
      <c r="A145" s="80">
        <f>'2019 Mos P'!B145</f>
        <v>43594</v>
      </c>
      <c r="B145" s="79">
        <f>'2019 Mos P'!D145</f>
        <v>0.70833333333333337</v>
      </c>
      <c r="C145" s="119" t="str">
        <f>CONCATENATE("Prac - ",'2019 Mos P'!G145)</f>
        <v>Prac - Angels</v>
      </c>
      <c r="D145" s="119"/>
      <c r="E145" s="119"/>
      <c r="F145" s="119"/>
      <c r="G145" s="119"/>
      <c r="H145" s="119"/>
      <c r="I145" s="119" t="str">
        <f>'2019 Mos P'!H145</f>
        <v>Bakerview South</v>
      </c>
      <c r="J145" s="119"/>
      <c r="K145" s="119"/>
      <c r="L145" s="119"/>
      <c r="M145" s="119" t="s">
        <v>10</v>
      </c>
      <c r="N145" s="119"/>
      <c r="O145" s="130">
        <f>'2019 Mos P'!E145-'2019 Mos P'!D145</f>
        <v>6.25E-2</v>
      </c>
      <c r="P145" s="79">
        <f t="shared" si="2"/>
        <v>0.69791666666666674</v>
      </c>
      <c r="Q145" s="119"/>
      <c r="R145" s="119"/>
    </row>
    <row r="146" spans="1:18" x14ac:dyDescent="0.25">
      <c r="A146" s="80">
        <f>'2019 Mos P'!B146</f>
        <v>43594</v>
      </c>
      <c r="B146" s="79">
        <f>'2019 Mos P'!D146</f>
        <v>0.77083333333333337</v>
      </c>
      <c r="C146" s="119" t="str">
        <f>CONCATENATE("Prac - ",'2019 Mos P'!G146)</f>
        <v>Prac - RedSox</v>
      </c>
      <c r="D146" s="119"/>
      <c r="E146" s="119"/>
      <c r="F146" s="119"/>
      <c r="G146" s="119"/>
      <c r="H146" s="119"/>
      <c r="I146" s="119" t="str">
        <f>'2019 Mos P'!H146</f>
        <v>Bakerview East</v>
      </c>
      <c r="J146" s="119"/>
      <c r="K146" s="119"/>
      <c r="L146" s="119"/>
      <c r="M146" s="119" t="s">
        <v>10</v>
      </c>
      <c r="N146" s="119"/>
      <c r="O146" s="130">
        <f>'2019 Mos P'!E146-'2019 Mos P'!D146</f>
        <v>6.25E-2</v>
      </c>
      <c r="P146" s="79">
        <f t="shared" si="2"/>
        <v>0.76041666666666674</v>
      </c>
      <c r="Q146" s="119"/>
      <c r="R146" s="119"/>
    </row>
    <row r="147" spans="1:18" x14ac:dyDescent="0.25">
      <c r="A147" s="80">
        <f>'2019 Mos P'!B147</f>
        <v>43594</v>
      </c>
      <c r="B147" s="79">
        <f>'2019 Mos P'!D147</f>
        <v>0.77083333333333337</v>
      </c>
      <c r="C147" s="119" t="str">
        <f>CONCATENATE("Prac - ",'2019 Mos P'!G147)</f>
        <v>Prac - Giants</v>
      </c>
      <c r="D147" s="119"/>
      <c r="E147" s="119"/>
      <c r="F147" s="119"/>
      <c r="G147" s="119"/>
      <c r="H147" s="119"/>
      <c r="I147" s="119" t="str">
        <f>'2019 Mos P'!H147</f>
        <v>Bakerview West</v>
      </c>
      <c r="J147" s="119"/>
      <c r="K147" s="119"/>
      <c r="L147" s="119"/>
      <c r="M147" s="119" t="s">
        <v>10</v>
      </c>
      <c r="N147" s="119"/>
      <c r="O147" s="130">
        <f>'2019 Mos P'!E147-'2019 Mos P'!D147</f>
        <v>6.25E-2</v>
      </c>
      <c r="P147" s="79">
        <f t="shared" si="2"/>
        <v>0.76041666666666674</v>
      </c>
      <c r="Q147" s="119"/>
      <c r="R147" s="119"/>
    </row>
    <row r="148" spans="1:18" x14ac:dyDescent="0.25">
      <c r="A148" s="80">
        <f>'2019 Mos P'!B148</f>
        <v>43596</v>
      </c>
      <c r="B148" s="79">
        <f>'2019 Mos P'!D148</f>
        <v>0.52083333333333337</v>
      </c>
      <c r="C148" s="119" t="str">
        <f>CONCATENATE("Prac - ",'2019 Mos P'!G148)</f>
        <v>Prac - Mariners</v>
      </c>
      <c r="D148" s="119"/>
      <c r="E148" s="119"/>
      <c r="F148" s="119"/>
      <c r="G148" s="119"/>
      <c r="H148" s="119"/>
      <c r="I148" s="119" t="str">
        <f>'2019 Mos P'!H148</f>
        <v>Bakerview East</v>
      </c>
      <c r="J148" s="119"/>
      <c r="K148" s="119"/>
      <c r="L148" s="119"/>
      <c r="M148" s="119" t="s">
        <v>10</v>
      </c>
      <c r="N148" s="119"/>
      <c r="O148" s="130">
        <f>'2019 Mos P'!E148-'2019 Mos P'!D148</f>
        <v>6.25E-2</v>
      </c>
      <c r="P148" s="79">
        <f t="shared" si="2"/>
        <v>0.51041666666666674</v>
      </c>
      <c r="Q148" s="119"/>
      <c r="R148" s="119"/>
    </row>
    <row r="149" spans="1:18" x14ac:dyDescent="0.25">
      <c r="A149" s="80">
        <f>'2019 Mos P'!B149</f>
        <v>43598</v>
      </c>
      <c r="B149" s="79">
        <f>'2019 Mos P'!D149</f>
        <v>0.70833333333333337</v>
      </c>
      <c r="C149" s="119" t="str">
        <f>CONCATENATE("Prac - ",'2019 Mos P'!G149)</f>
        <v>Prac - Mets</v>
      </c>
      <c r="D149" s="119"/>
      <c r="E149" s="119"/>
      <c r="F149" s="119"/>
      <c r="G149" s="119"/>
      <c r="H149" s="119"/>
      <c r="I149" s="119" t="str">
        <f>'2019 Mos P'!H149</f>
        <v>SSAP #3 - East</v>
      </c>
      <c r="J149" s="119"/>
      <c r="K149" s="119"/>
      <c r="L149" s="119"/>
      <c r="M149" s="119" t="s">
        <v>10</v>
      </c>
      <c r="N149" s="119"/>
      <c r="O149" s="130">
        <f>'2019 Mos P'!E149-'2019 Mos P'!D149</f>
        <v>6.25E-2</v>
      </c>
      <c r="P149" s="79">
        <f t="shared" si="2"/>
        <v>0.69791666666666674</v>
      </c>
      <c r="Q149" s="119"/>
      <c r="R149" s="119"/>
    </row>
    <row r="150" spans="1:18" x14ac:dyDescent="0.25">
      <c r="A150" s="80">
        <f>'2019 Mos P'!B150</f>
        <v>43598</v>
      </c>
      <c r="B150" s="79">
        <f>'2019 Mos P'!D150</f>
        <v>0.70833333333333337</v>
      </c>
      <c r="C150" s="119" t="str">
        <f>CONCATENATE("Prac - ",'2019 Mos P'!G150)</f>
        <v>Prac - Athletics</v>
      </c>
      <c r="D150" s="119"/>
      <c r="E150" s="119"/>
      <c r="F150" s="119"/>
      <c r="G150" s="119"/>
      <c r="H150" s="119"/>
      <c r="I150" s="119" t="str">
        <f>'2019 Mos P'!H150</f>
        <v>SSAP #3 - West</v>
      </c>
      <c r="J150" s="119"/>
      <c r="K150" s="119"/>
      <c r="L150" s="119"/>
      <c r="M150" s="119" t="s">
        <v>10</v>
      </c>
      <c r="N150" s="119"/>
      <c r="O150" s="130">
        <f>'2019 Mos P'!E150-'2019 Mos P'!D150</f>
        <v>6.25E-2</v>
      </c>
      <c r="P150" s="79">
        <f t="shared" si="2"/>
        <v>0.69791666666666674</v>
      </c>
      <c r="Q150" s="119"/>
      <c r="R150" s="119"/>
    </row>
    <row r="151" spans="1:18" x14ac:dyDescent="0.25">
      <c r="A151" s="80">
        <f>'2019 Mos P'!B151</f>
        <v>43598</v>
      </c>
      <c r="B151" s="79">
        <f>'2019 Mos P'!D151</f>
        <v>0.70833333333333337</v>
      </c>
      <c r="C151" s="119" t="str">
        <f>CONCATENATE("Prac - ",'2019 Mos P'!G151)</f>
        <v>Prac - BlueJays</v>
      </c>
      <c r="D151" s="119"/>
      <c r="E151" s="119"/>
      <c r="F151" s="119"/>
      <c r="G151" s="119"/>
      <c r="H151" s="119"/>
      <c r="I151" s="119" t="str">
        <f>'2019 Mos P'!H151</f>
        <v>Centennial Diamond</v>
      </c>
      <c r="J151" s="119"/>
      <c r="K151" s="119"/>
      <c r="L151" s="119"/>
      <c r="M151" s="119" t="s">
        <v>10</v>
      </c>
      <c r="N151" s="119"/>
      <c r="O151" s="130">
        <f>'2019 Mos P'!E151-'2019 Mos P'!D151</f>
        <v>6.25E-2</v>
      </c>
      <c r="P151" s="79">
        <f t="shared" si="2"/>
        <v>0.69791666666666674</v>
      </c>
      <c r="Q151" s="119"/>
      <c r="R151" s="119"/>
    </row>
    <row r="152" spans="1:18" x14ac:dyDescent="0.25">
      <c r="A152" s="80">
        <f>'2019 Mos P'!B152</f>
        <v>43598</v>
      </c>
      <c r="B152" s="79">
        <f>'2019 Mos P'!D152</f>
        <v>0.70833333333333337</v>
      </c>
      <c r="C152" s="119" t="str">
        <f>CONCATENATE("Prac - ",'2019 Mos P'!G152)</f>
        <v>Prac - Nationals</v>
      </c>
      <c r="D152" s="119"/>
      <c r="E152" s="119"/>
      <c r="F152" s="119"/>
      <c r="G152" s="119"/>
      <c r="H152" s="119"/>
      <c r="I152" s="119" t="str">
        <f>'2019 Mos P'!H152</f>
        <v>Bakerview East</v>
      </c>
      <c r="J152" s="119"/>
      <c r="K152" s="119"/>
      <c r="L152" s="119"/>
      <c r="M152" s="119" t="s">
        <v>10</v>
      </c>
      <c r="N152" s="119"/>
      <c r="O152" s="130">
        <f>'2019 Mos P'!E152-'2019 Mos P'!D152</f>
        <v>6.25E-2</v>
      </c>
      <c r="P152" s="79">
        <f t="shared" si="2"/>
        <v>0.69791666666666674</v>
      </c>
      <c r="Q152" s="119"/>
      <c r="R152" s="119"/>
    </row>
    <row r="153" spans="1:18" x14ac:dyDescent="0.25">
      <c r="A153" s="80">
        <f>'2019 Mos P'!B153</f>
        <v>43598</v>
      </c>
      <c r="B153" s="79">
        <f>'2019 Mos P'!D153</f>
        <v>0.70833333333333337</v>
      </c>
      <c r="C153" s="119" t="str">
        <f>CONCATENATE("Prac - ",'2019 Mos P'!G153)</f>
        <v>Prac - Rays</v>
      </c>
      <c r="D153" s="119"/>
      <c r="E153" s="119"/>
      <c r="F153" s="119"/>
      <c r="G153" s="119"/>
      <c r="H153" s="119"/>
      <c r="I153" s="119" t="str">
        <f>'2019 Mos P'!H153</f>
        <v>Bakerview South</v>
      </c>
      <c r="J153" s="119"/>
      <c r="K153" s="119"/>
      <c r="L153" s="119"/>
      <c r="M153" s="119" t="s">
        <v>10</v>
      </c>
      <c r="N153" s="119"/>
      <c r="O153" s="130">
        <f>'2019 Mos P'!E153-'2019 Mos P'!D153</f>
        <v>6.25E-2</v>
      </c>
      <c r="P153" s="79">
        <f t="shared" si="2"/>
        <v>0.69791666666666674</v>
      </c>
      <c r="Q153" s="119"/>
      <c r="R153" s="119"/>
    </row>
    <row r="154" spans="1:18" x14ac:dyDescent="0.25">
      <c r="A154" s="80">
        <f>'2019 Mos P'!B154</f>
        <v>43598</v>
      </c>
      <c r="B154" s="79">
        <f>'2019 Mos P'!D154</f>
        <v>0.77083333333333337</v>
      </c>
      <c r="C154" s="119" t="str">
        <f>CONCATENATE("Prac - ",'2019 Mos P'!G154)</f>
        <v>Prac - Brewers</v>
      </c>
      <c r="D154" s="119"/>
      <c r="E154" s="119"/>
      <c r="F154" s="119"/>
      <c r="G154" s="119"/>
      <c r="H154" s="119"/>
      <c r="I154" s="119" t="str">
        <f>'2019 Mos P'!H154</f>
        <v>SSAP #3 - East</v>
      </c>
      <c r="J154" s="119"/>
      <c r="K154" s="119"/>
      <c r="L154" s="119"/>
      <c r="M154" s="119" t="s">
        <v>10</v>
      </c>
      <c r="N154" s="119"/>
      <c r="O154" s="130">
        <f>'2019 Mos P'!E154-'2019 Mos P'!D154</f>
        <v>6.25E-2</v>
      </c>
      <c r="P154" s="79">
        <f t="shared" si="2"/>
        <v>0.76041666666666674</v>
      </c>
      <c r="Q154" s="119"/>
      <c r="R154" s="119"/>
    </row>
    <row r="155" spans="1:18" x14ac:dyDescent="0.25">
      <c r="A155" s="80">
        <f>'2019 Mos P'!B155</f>
        <v>43598</v>
      </c>
      <c r="B155" s="79">
        <f>'2019 Mos P'!D155</f>
        <v>0.77083333333333337</v>
      </c>
      <c r="C155" s="119" t="str">
        <f>CONCATENATE("Prac - ",'2019 Mos P'!G155)</f>
        <v>Prac - Yankees</v>
      </c>
      <c r="D155" s="119"/>
      <c r="E155" s="119"/>
      <c r="F155" s="119"/>
      <c r="G155" s="119"/>
      <c r="H155" s="119"/>
      <c r="I155" s="119" t="str">
        <f>'2019 Mos P'!H155</f>
        <v>SSAP #3 - West</v>
      </c>
      <c r="J155" s="119"/>
      <c r="K155" s="119"/>
      <c r="L155" s="119"/>
      <c r="M155" s="119" t="s">
        <v>10</v>
      </c>
      <c r="N155" s="119"/>
      <c r="O155" s="130">
        <f>'2019 Mos P'!E155-'2019 Mos P'!D155</f>
        <v>6.25E-2</v>
      </c>
      <c r="P155" s="79">
        <f t="shared" si="2"/>
        <v>0.76041666666666674</v>
      </c>
      <c r="Q155" s="119"/>
      <c r="R155" s="119"/>
    </row>
    <row r="156" spans="1:18" x14ac:dyDescent="0.25">
      <c r="A156" s="80">
        <f>'2019 Mos P'!B156</f>
        <v>43598</v>
      </c>
      <c r="B156" s="79">
        <f>'2019 Mos P'!D156</f>
        <v>0.77083333333333337</v>
      </c>
      <c r="C156" s="119" t="str">
        <f>CONCATENATE("Prac - ",'2019 Mos P'!G156)</f>
        <v>Prac - Mariners</v>
      </c>
      <c r="D156" s="119"/>
      <c r="E156" s="119"/>
      <c r="F156" s="119"/>
      <c r="G156" s="119"/>
      <c r="H156" s="119"/>
      <c r="I156" s="119" t="str">
        <f>'2019 Mos P'!H156</f>
        <v>Centennial Diamond</v>
      </c>
      <c r="J156" s="119"/>
      <c r="K156" s="119"/>
      <c r="L156" s="119"/>
      <c r="M156" s="119" t="s">
        <v>10</v>
      </c>
      <c r="N156" s="119"/>
      <c r="O156" s="130">
        <f>'2019 Mos P'!E156-'2019 Mos P'!D156</f>
        <v>6.25E-2</v>
      </c>
      <c r="P156" s="79">
        <f t="shared" si="2"/>
        <v>0.76041666666666674</v>
      </c>
      <c r="Q156" s="119"/>
      <c r="R156" s="119"/>
    </row>
    <row r="157" spans="1:18" x14ac:dyDescent="0.25">
      <c r="A157" s="80">
        <f>'2019 Mos P'!B157</f>
        <v>43598</v>
      </c>
      <c r="B157" s="79">
        <f>'2019 Mos P'!D157</f>
        <v>0.77083333333333337</v>
      </c>
      <c r="C157" s="119" t="str">
        <f>CONCATENATE("Prac - ",'2019 Mos P'!G157)</f>
        <v>Prac - Pirates</v>
      </c>
      <c r="D157" s="119"/>
      <c r="E157" s="119"/>
      <c r="F157" s="119"/>
      <c r="G157" s="119"/>
      <c r="H157" s="119"/>
      <c r="I157" s="119" t="str">
        <f>'2019 Mos P'!H157</f>
        <v>Bakerview East</v>
      </c>
      <c r="J157" s="119"/>
      <c r="K157" s="119"/>
      <c r="L157" s="119"/>
      <c r="M157" s="119" t="s">
        <v>10</v>
      </c>
      <c r="N157" s="119"/>
      <c r="O157" s="130">
        <f>'2019 Mos P'!E157-'2019 Mos P'!D157</f>
        <v>6.25E-2</v>
      </c>
      <c r="P157" s="79">
        <f t="shared" si="2"/>
        <v>0.76041666666666674</v>
      </c>
      <c r="Q157" s="119"/>
      <c r="R157" s="119"/>
    </row>
    <row r="158" spans="1:18" x14ac:dyDescent="0.25">
      <c r="A158" s="80">
        <f>'2019 Mos P'!B158</f>
        <v>43599</v>
      </c>
      <c r="B158" s="79">
        <f>'2019 Mos P'!D158</f>
        <v>0.70833333333333337</v>
      </c>
      <c r="C158" s="119" t="str">
        <f>CONCATENATE("Prac - ",'2019 Mos P'!G158)</f>
        <v>Prac - Astros</v>
      </c>
      <c r="D158" s="119"/>
      <c r="E158" s="119"/>
      <c r="F158" s="119"/>
      <c r="G158" s="119"/>
      <c r="H158" s="119"/>
      <c r="I158" s="119" t="str">
        <f>'2019 Mos P'!H158</f>
        <v>Centennial Diamond</v>
      </c>
      <c r="J158" s="119"/>
      <c r="K158" s="119"/>
      <c r="L158" s="119"/>
      <c r="M158" s="119" t="s">
        <v>10</v>
      </c>
      <c r="N158" s="119"/>
      <c r="O158" s="130">
        <f>'2019 Mos P'!E158-'2019 Mos P'!D158</f>
        <v>6.25E-2</v>
      </c>
      <c r="P158" s="79">
        <f t="shared" si="2"/>
        <v>0.69791666666666674</v>
      </c>
      <c r="Q158" s="119"/>
      <c r="R158" s="119"/>
    </row>
    <row r="159" spans="1:18" x14ac:dyDescent="0.25">
      <c r="A159" s="80">
        <f>'2019 Mos P'!B159</f>
        <v>43599</v>
      </c>
      <c r="B159" s="79">
        <f>'2019 Mos P'!D159</f>
        <v>0.77083333333333337</v>
      </c>
      <c r="C159" s="119" t="str">
        <f>CONCATENATE("Prac - ",'2019 Mos P'!G159)</f>
        <v>Prac - Giants</v>
      </c>
      <c r="D159" s="119"/>
      <c r="E159" s="119"/>
      <c r="F159" s="119"/>
      <c r="G159" s="119"/>
      <c r="H159" s="119"/>
      <c r="I159" s="119" t="str">
        <f>'2019 Mos P'!H159</f>
        <v>SSAP #3 - East</v>
      </c>
      <c r="J159" s="119"/>
      <c r="K159" s="119"/>
      <c r="L159" s="119"/>
      <c r="M159" s="119" t="s">
        <v>10</v>
      </c>
      <c r="N159" s="119"/>
      <c r="O159" s="130">
        <f>'2019 Mos P'!E159-'2019 Mos P'!D159</f>
        <v>6.25E-2</v>
      </c>
      <c r="P159" s="79">
        <f t="shared" si="2"/>
        <v>0.76041666666666674</v>
      </c>
      <c r="Q159" s="119"/>
      <c r="R159" s="119"/>
    </row>
    <row r="160" spans="1:18" x14ac:dyDescent="0.25">
      <c r="A160" s="80">
        <f>'2019 Mos P'!B160</f>
        <v>43599</v>
      </c>
      <c r="B160" s="79">
        <f>'2019 Mos P'!D160</f>
        <v>0.77083333333333337</v>
      </c>
      <c r="C160" s="119" t="str">
        <f>CONCATENATE("Prac - ",'2019 Mos P'!G160)</f>
        <v>Prac - Angels</v>
      </c>
      <c r="D160" s="119"/>
      <c r="E160" s="119"/>
      <c r="F160" s="119"/>
      <c r="G160" s="119"/>
      <c r="H160" s="119"/>
      <c r="I160" s="119" t="str">
        <f>'2019 Mos P'!H160</f>
        <v>SSAP #3 - West</v>
      </c>
      <c r="J160" s="119"/>
      <c r="K160" s="119"/>
      <c r="L160" s="119"/>
      <c r="M160" s="119" t="s">
        <v>10</v>
      </c>
      <c r="N160" s="119"/>
      <c r="O160" s="130">
        <f>'2019 Mos P'!E160-'2019 Mos P'!D160</f>
        <v>6.25E-2</v>
      </c>
      <c r="P160" s="79">
        <f t="shared" si="2"/>
        <v>0.76041666666666674</v>
      </c>
      <c r="Q160" s="119"/>
      <c r="R160" s="119"/>
    </row>
    <row r="161" spans="1:18" x14ac:dyDescent="0.25">
      <c r="A161" s="80">
        <f>'2019 Mos P'!B161</f>
        <v>43599</v>
      </c>
      <c r="B161" s="79">
        <f>'2019 Mos P'!D161</f>
        <v>0.77083333333333337</v>
      </c>
      <c r="C161" s="119" t="str">
        <f>CONCATENATE("Prac - ",'2019 Mos P'!G161)</f>
        <v>Prac - RedSox</v>
      </c>
      <c r="D161" s="119"/>
      <c r="E161" s="119"/>
      <c r="F161" s="119"/>
      <c r="G161" s="119"/>
      <c r="H161" s="119"/>
      <c r="I161" s="119" t="str">
        <f>'2019 Mos P'!H161</f>
        <v>Centennial Diamond</v>
      </c>
      <c r="J161" s="119"/>
      <c r="K161" s="119"/>
      <c r="L161" s="119"/>
      <c r="M161" s="119" t="s">
        <v>10</v>
      </c>
      <c r="N161" s="119"/>
      <c r="O161" s="130">
        <f>'2019 Mos P'!E161-'2019 Mos P'!D161</f>
        <v>6.25E-2</v>
      </c>
      <c r="P161" s="79">
        <f t="shared" si="2"/>
        <v>0.76041666666666674</v>
      </c>
      <c r="Q161" s="119"/>
      <c r="R161" s="119"/>
    </row>
    <row r="162" spans="1:18" x14ac:dyDescent="0.25">
      <c r="A162" s="80">
        <f>'2019 Mos P'!B162</f>
        <v>43599</v>
      </c>
      <c r="B162" s="79">
        <f>'2019 Mos P'!D162</f>
        <v>0.77083333333333337</v>
      </c>
      <c r="C162" s="119" t="str">
        <f>CONCATENATE("Prac - ",'2019 Mos P'!G162)</f>
        <v>Prac - Royals</v>
      </c>
      <c r="D162" s="119"/>
      <c r="E162" s="119"/>
      <c r="F162" s="119"/>
      <c r="G162" s="119"/>
      <c r="H162" s="119"/>
      <c r="I162" s="119" t="str">
        <f>'2019 Mos P'!H162</f>
        <v>Bakerview East</v>
      </c>
      <c r="J162" s="119"/>
      <c r="K162" s="119"/>
      <c r="L162" s="119"/>
      <c r="M162" s="119" t="s">
        <v>10</v>
      </c>
      <c r="N162" s="119"/>
      <c r="O162" s="130">
        <f>'2019 Mos P'!E162-'2019 Mos P'!D162</f>
        <v>6.25E-2</v>
      </c>
      <c r="P162" s="79">
        <f t="shared" si="2"/>
        <v>0.76041666666666674</v>
      </c>
      <c r="Q162" s="119"/>
      <c r="R162" s="119"/>
    </row>
    <row r="163" spans="1:18" x14ac:dyDescent="0.25">
      <c r="A163" s="80">
        <f>'2019 Mos P'!B163</f>
        <v>43600</v>
      </c>
      <c r="B163" s="79">
        <f>'2019 Mos P'!D163</f>
        <v>0.70833333333333337</v>
      </c>
      <c r="C163" s="119" t="str">
        <f>CONCATENATE("Prac - ",'2019 Mos P'!G163)</f>
        <v>Prac - Brewers</v>
      </c>
      <c r="D163" s="119"/>
      <c r="E163" s="119"/>
      <c r="F163" s="119"/>
      <c r="G163" s="119"/>
      <c r="H163" s="119"/>
      <c r="I163" s="119" t="str">
        <f>'2019 Mos P'!H163</f>
        <v>Centennial Diamond</v>
      </c>
      <c r="J163" s="119"/>
      <c r="K163" s="119"/>
      <c r="L163" s="119"/>
      <c r="M163" s="119" t="s">
        <v>10</v>
      </c>
      <c r="N163" s="119"/>
      <c r="O163" s="130">
        <f>'2019 Mos P'!E163-'2019 Mos P'!D163</f>
        <v>6.25E-2</v>
      </c>
      <c r="P163" s="79">
        <f t="shared" si="2"/>
        <v>0.69791666666666674</v>
      </c>
      <c r="Q163" s="119"/>
      <c r="R163" s="119"/>
    </row>
    <row r="164" spans="1:18" x14ac:dyDescent="0.25">
      <c r="A164" s="80">
        <f>'2019 Mos P'!B164</f>
        <v>43601</v>
      </c>
      <c r="B164" s="79">
        <f>'2019 Mos P'!D164</f>
        <v>0.70833333333333337</v>
      </c>
      <c r="C164" s="119" t="str">
        <f>CONCATENATE("Prac - ",'2019 Mos P'!G164)</f>
        <v>Prac - Angels</v>
      </c>
      <c r="D164" s="119"/>
      <c r="E164" s="119"/>
      <c r="F164" s="119"/>
      <c r="G164" s="119"/>
      <c r="H164" s="119"/>
      <c r="I164" s="119" t="str">
        <f>'2019 Mos P'!H164</f>
        <v>Bakerview East</v>
      </c>
      <c r="J164" s="119"/>
      <c r="K164" s="119"/>
      <c r="L164" s="119"/>
      <c r="M164" s="119" t="s">
        <v>10</v>
      </c>
      <c r="N164" s="119"/>
      <c r="O164" s="130">
        <f>'2019 Mos P'!E164-'2019 Mos P'!D164</f>
        <v>6.25E-2</v>
      </c>
      <c r="P164" s="79">
        <f t="shared" si="2"/>
        <v>0.69791666666666674</v>
      </c>
      <c r="Q164" s="119"/>
      <c r="R164" s="119"/>
    </row>
    <row r="165" spans="1:18" x14ac:dyDescent="0.25">
      <c r="A165" s="80">
        <f>'2019 Mos P'!B165</f>
        <v>43601</v>
      </c>
      <c r="B165" s="79">
        <f>'2019 Mos P'!D165</f>
        <v>0.70833333333333337</v>
      </c>
      <c r="C165" s="119" t="str">
        <f>CONCATENATE("Prac - ",'2019 Mos P'!G165)</f>
        <v>Prac - Astros</v>
      </c>
      <c r="D165" s="119"/>
      <c r="E165" s="119"/>
      <c r="F165" s="119"/>
      <c r="G165" s="119"/>
      <c r="H165" s="119"/>
      <c r="I165" s="119" t="str">
        <f>'2019 Mos P'!H165</f>
        <v>Bakerview West</v>
      </c>
      <c r="J165" s="119"/>
      <c r="K165" s="119"/>
      <c r="L165" s="119"/>
      <c r="M165" s="119" t="s">
        <v>10</v>
      </c>
      <c r="N165" s="119"/>
      <c r="O165" s="130">
        <f>'2019 Mos P'!E165-'2019 Mos P'!D165</f>
        <v>6.25E-2</v>
      </c>
      <c r="P165" s="79">
        <f t="shared" si="2"/>
        <v>0.69791666666666674</v>
      </c>
      <c r="Q165" s="119"/>
      <c r="R165" s="119"/>
    </row>
    <row r="166" spans="1:18" x14ac:dyDescent="0.25">
      <c r="A166" s="80">
        <f>'2019 Mos P'!B166</f>
        <v>43601</v>
      </c>
      <c r="B166" s="79">
        <f>'2019 Mos P'!D166</f>
        <v>0.70833333333333337</v>
      </c>
      <c r="C166" s="119" t="str">
        <f>CONCATENATE("Prac - ",'2019 Mos P'!G166)</f>
        <v>Prac - Giants</v>
      </c>
      <c r="D166" s="119"/>
      <c r="E166" s="119"/>
      <c r="F166" s="119"/>
      <c r="G166" s="119"/>
      <c r="H166" s="119"/>
      <c r="I166" s="119" t="str">
        <f>'2019 Mos P'!H166</f>
        <v>Bakerview South</v>
      </c>
      <c r="J166" s="119"/>
      <c r="K166" s="119"/>
      <c r="L166" s="119"/>
      <c r="M166" s="119" t="s">
        <v>10</v>
      </c>
      <c r="N166" s="119"/>
      <c r="O166" s="130">
        <f>'2019 Mos P'!E166-'2019 Mos P'!D166</f>
        <v>6.25E-2</v>
      </c>
      <c r="P166" s="79">
        <f t="shared" si="2"/>
        <v>0.69791666666666674</v>
      </c>
      <c r="Q166" s="119"/>
      <c r="R166" s="119"/>
    </row>
    <row r="167" spans="1:18" x14ac:dyDescent="0.25">
      <c r="A167" s="80">
        <f>'2019 Mos P'!B167</f>
        <v>43601</v>
      </c>
      <c r="B167" s="79">
        <f>'2019 Mos P'!D167</f>
        <v>0.77083333333333337</v>
      </c>
      <c r="C167" s="119" t="str">
        <f>CONCATENATE("Prac - ",'2019 Mos P'!G167)</f>
        <v>Prac - Royals</v>
      </c>
      <c r="D167" s="119"/>
      <c r="E167" s="119"/>
      <c r="F167" s="119"/>
      <c r="G167" s="119"/>
      <c r="H167" s="119"/>
      <c r="I167" s="119" t="str">
        <f>'2019 Mos P'!H167</f>
        <v>Bakerview East</v>
      </c>
      <c r="J167" s="119"/>
      <c r="K167" s="119"/>
      <c r="L167" s="119"/>
      <c r="M167" s="119" t="s">
        <v>10</v>
      </c>
      <c r="N167" s="119"/>
      <c r="O167" s="130">
        <f>'2019 Mos P'!E167-'2019 Mos P'!D167</f>
        <v>6.25E-2</v>
      </c>
      <c r="P167" s="79">
        <f t="shared" si="2"/>
        <v>0.76041666666666674</v>
      </c>
      <c r="Q167" s="119"/>
      <c r="R167" s="119"/>
    </row>
    <row r="168" spans="1:18" x14ac:dyDescent="0.25">
      <c r="A168" s="80">
        <f>'2019 Mos P'!B168</f>
        <v>43601</v>
      </c>
      <c r="B168" s="79">
        <f>'2019 Mos P'!D168</f>
        <v>0.77083333333333337</v>
      </c>
      <c r="C168" s="119" t="str">
        <f>CONCATENATE("Prac - ",'2019 Mos P'!G168)</f>
        <v>Prac - RedSox</v>
      </c>
      <c r="D168" s="119"/>
      <c r="E168" s="119"/>
      <c r="F168" s="119"/>
      <c r="G168" s="119"/>
      <c r="H168" s="119"/>
      <c r="I168" s="119" t="str">
        <f>'2019 Mos P'!H168</f>
        <v>Bakerview West</v>
      </c>
      <c r="J168" s="119"/>
      <c r="K168" s="119"/>
      <c r="L168" s="119"/>
      <c r="M168" s="119" t="s">
        <v>10</v>
      </c>
      <c r="N168" s="119"/>
      <c r="O168" s="130">
        <f>'2019 Mos P'!E168-'2019 Mos P'!D168</f>
        <v>6.25E-2</v>
      </c>
      <c r="P168" s="79">
        <f t="shared" si="2"/>
        <v>0.76041666666666674</v>
      </c>
      <c r="Q168" s="119"/>
      <c r="R168" s="119"/>
    </row>
    <row r="169" spans="1:18" x14ac:dyDescent="0.25">
      <c r="A169" s="80">
        <f>'2019 Mos P'!B169</f>
        <v>43602</v>
      </c>
      <c r="B169" s="79">
        <f>'2019 Mos P'!D169</f>
        <v>0.72916666666666663</v>
      </c>
      <c r="C169" s="119" t="str">
        <f>CONCATENATE("Prac - ",'2019 Mos P'!G169)</f>
        <v>Prac - Angels</v>
      </c>
      <c r="D169" s="119"/>
      <c r="E169" s="119"/>
      <c r="F169" s="119"/>
      <c r="G169" s="119"/>
      <c r="H169" s="119"/>
      <c r="I169" s="119" t="str">
        <f>'2019 Mos P'!H169</f>
        <v>Bakerview West</v>
      </c>
      <c r="J169" s="119"/>
      <c r="K169" s="119"/>
      <c r="L169" s="119"/>
      <c r="M169" s="119" t="s">
        <v>10</v>
      </c>
      <c r="N169" s="119"/>
      <c r="O169" s="130">
        <f>'2019 Mos P'!E169-'2019 Mos P'!D169</f>
        <v>6.25E-2</v>
      </c>
      <c r="P169" s="79">
        <f t="shared" si="2"/>
        <v>0.71875</v>
      </c>
      <c r="Q169" s="119"/>
      <c r="R169" s="119"/>
    </row>
    <row r="170" spans="1:18" x14ac:dyDescent="0.25">
      <c r="A170" s="80">
        <f>'2019 Mos P'!B170</f>
        <v>43606</v>
      </c>
      <c r="B170" s="79">
        <f>'2019 Mos P'!D170</f>
        <v>0.70833333333333337</v>
      </c>
      <c r="C170" s="119" t="str">
        <f>CONCATENATE("Prac - ",'2019 Mos P'!G170)</f>
        <v>Prac - Angels</v>
      </c>
      <c r="D170" s="119"/>
      <c r="E170" s="119"/>
      <c r="F170" s="119"/>
      <c r="G170" s="119"/>
      <c r="H170" s="119"/>
      <c r="I170" s="119" t="str">
        <f>'2019 Mos P'!H170</f>
        <v>Centennial Diamond</v>
      </c>
      <c r="J170" s="119"/>
      <c r="K170" s="119"/>
      <c r="L170" s="119"/>
      <c r="M170" s="119" t="s">
        <v>10</v>
      </c>
      <c r="N170" s="119"/>
      <c r="O170" s="130">
        <f>'2019 Mos P'!E170-'2019 Mos P'!D170</f>
        <v>6.25E-2</v>
      </c>
      <c r="P170" s="79">
        <f t="shared" si="2"/>
        <v>0.69791666666666674</v>
      </c>
      <c r="Q170" s="119"/>
      <c r="R170" s="119"/>
    </row>
    <row r="171" spans="1:18" x14ac:dyDescent="0.25">
      <c r="A171" s="80">
        <f>'2019 Mos P'!B171</f>
        <v>43606</v>
      </c>
      <c r="B171" s="79">
        <f>'2019 Mos P'!D171</f>
        <v>0.77083333333333337</v>
      </c>
      <c r="C171" s="119" t="str">
        <f>CONCATENATE("Prac - ",'2019 Mos P'!G171)</f>
        <v>Prac - Astros</v>
      </c>
      <c r="D171" s="119"/>
      <c r="E171" s="119"/>
      <c r="F171" s="119"/>
      <c r="G171" s="119"/>
      <c r="H171" s="119"/>
      <c r="I171" s="119" t="str">
        <f>'2019 Mos P'!H171</f>
        <v>SSAP #3 - East</v>
      </c>
      <c r="J171" s="119"/>
      <c r="K171" s="119"/>
      <c r="L171" s="119"/>
      <c r="M171" s="119" t="s">
        <v>10</v>
      </c>
      <c r="N171" s="119"/>
      <c r="O171" s="130">
        <f>'2019 Mos P'!E171-'2019 Mos P'!D171</f>
        <v>6.25E-2</v>
      </c>
      <c r="P171" s="79">
        <f t="shared" si="2"/>
        <v>0.76041666666666674</v>
      </c>
      <c r="Q171" s="119"/>
      <c r="R171" s="119"/>
    </row>
    <row r="172" spans="1:18" x14ac:dyDescent="0.25">
      <c r="A172" s="80">
        <f>'2019 Mos P'!B172</f>
        <v>43606</v>
      </c>
      <c r="B172" s="79">
        <f>'2019 Mos P'!D172</f>
        <v>0.77083333333333337</v>
      </c>
      <c r="C172" s="119" t="str">
        <f>CONCATENATE("Prac - ",'2019 Mos P'!G172)</f>
        <v>Prac - Royals</v>
      </c>
      <c r="D172" s="119"/>
      <c r="E172" s="119"/>
      <c r="F172" s="119"/>
      <c r="G172" s="119"/>
      <c r="H172" s="119"/>
      <c r="I172" s="119" t="str">
        <f>'2019 Mos P'!H172</f>
        <v>SSAP #3 - West</v>
      </c>
      <c r="J172" s="119"/>
      <c r="K172" s="119"/>
      <c r="L172" s="119"/>
      <c r="M172" s="119" t="s">
        <v>10</v>
      </c>
      <c r="N172" s="119"/>
      <c r="O172" s="130">
        <f>'2019 Mos P'!E172-'2019 Mos P'!D172</f>
        <v>6.25E-2</v>
      </c>
      <c r="P172" s="79">
        <f t="shared" si="2"/>
        <v>0.76041666666666674</v>
      </c>
      <c r="Q172" s="119"/>
      <c r="R172" s="119"/>
    </row>
    <row r="173" spans="1:18" x14ac:dyDescent="0.25">
      <c r="A173" s="80">
        <f>'2019 Mos P'!B173</f>
        <v>43606</v>
      </c>
      <c r="B173" s="79">
        <f>'2019 Mos P'!D173</f>
        <v>0.77083333333333337</v>
      </c>
      <c r="C173" s="119" t="str">
        <f>CONCATENATE("Prac - ",'2019 Mos P'!G173)</f>
        <v>Prac - RedSox</v>
      </c>
      <c r="D173" s="119"/>
      <c r="E173" s="119"/>
      <c r="F173" s="119"/>
      <c r="G173" s="119"/>
      <c r="H173" s="119"/>
      <c r="I173" s="119" t="str">
        <f>'2019 Mos P'!H173</f>
        <v>Centennial Diamond</v>
      </c>
      <c r="J173" s="119"/>
      <c r="K173" s="119"/>
      <c r="L173" s="119"/>
      <c r="M173" s="119" t="s">
        <v>10</v>
      </c>
      <c r="N173" s="119"/>
      <c r="O173" s="130">
        <f>'2019 Mos P'!E173-'2019 Mos P'!D173</f>
        <v>6.25E-2</v>
      </c>
      <c r="P173" s="79">
        <f t="shared" si="2"/>
        <v>0.76041666666666674</v>
      </c>
      <c r="Q173" s="119"/>
      <c r="R173" s="119"/>
    </row>
    <row r="174" spans="1:18" x14ac:dyDescent="0.25">
      <c r="A174" s="80">
        <f>'2019 Mos P'!B174</f>
        <v>43606</v>
      </c>
      <c r="B174" s="79">
        <f>'2019 Mos P'!D174</f>
        <v>0.77083333333333337</v>
      </c>
      <c r="C174" s="119" t="str">
        <f>CONCATENATE("Prac - ",'2019 Mos P'!G174)</f>
        <v>Prac - Giants</v>
      </c>
      <c r="D174" s="119"/>
      <c r="E174" s="119"/>
      <c r="F174" s="119"/>
      <c r="G174" s="119"/>
      <c r="H174" s="119"/>
      <c r="I174" s="119" t="str">
        <f>'2019 Mos P'!H174</f>
        <v>Bakerview East</v>
      </c>
      <c r="J174" s="119"/>
      <c r="K174" s="119"/>
      <c r="L174" s="119"/>
      <c r="M174" s="119" t="s">
        <v>10</v>
      </c>
      <c r="N174" s="119"/>
      <c r="O174" s="130">
        <f>'2019 Mos P'!E174-'2019 Mos P'!D174</f>
        <v>6.25E-2</v>
      </c>
      <c r="P174" s="79">
        <f t="shared" si="2"/>
        <v>0.76041666666666674</v>
      </c>
      <c r="Q174" s="119"/>
      <c r="R174" s="119"/>
    </row>
    <row r="175" spans="1:18" x14ac:dyDescent="0.25">
      <c r="A175" s="80">
        <f>'2019 Mos P'!B175</f>
        <v>43607</v>
      </c>
      <c r="B175" s="79">
        <f>'2019 Mos P'!D175</f>
        <v>0.70833333333333337</v>
      </c>
      <c r="C175" s="119" t="str">
        <f>CONCATENATE("Prac - ",'2019 Mos P'!G175)</f>
        <v>Prac - Athletics</v>
      </c>
      <c r="D175" s="119"/>
      <c r="E175" s="119"/>
      <c r="F175" s="119"/>
      <c r="G175" s="119"/>
      <c r="H175" s="119"/>
      <c r="I175" s="119" t="str">
        <f>'2019 Mos P'!H175</f>
        <v>Centennial Diamond</v>
      </c>
      <c r="J175" s="119"/>
      <c r="K175" s="119"/>
      <c r="L175" s="119"/>
      <c r="M175" s="119" t="s">
        <v>10</v>
      </c>
      <c r="N175" s="119"/>
      <c r="O175" s="130">
        <f>'2019 Mos P'!E175-'2019 Mos P'!D175</f>
        <v>6.25E-2</v>
      </c>
      <c r="P175" s="79">
        <f t="shared" si="2"/>
        <v>0.69791666666666674</v>
      </c>
      <c r="Q175" s="119"/>
      <c r="R175" s="119"/>
    </row>
    <row r="176" spans="1:18" x14ac:dyDescent="0.25">
      <c r="A176" s="80">
        <f>'2019 Mos P'!B176</f>
        <v>43608</v>
      </c>
      <c r="B176" s="79">
        <f>'2019 Mos P'!D176</f>
        <v>0.70833333333333337</v>
      </c>
      <c r="C176" s="119" t="str">
        <f>CONCATENATE("Prac - ",'2019 Mos P'!G176)</f>
        <v>Prac - RedSox</v>
      </c>
      <c r="D176" s="119"/>
      <c r="E176" s="119"/>
      <c r="F176" s="119"/>
      <c r="G176" s="119"/>
      <c r="H176" s="119"/>
      <c r="I176" s="119" t="str">
        <f>'2019 Mos P'!H176</f>
        <v>Bakerview East</v>
      </c>
      <c r="J176" s="119"/>
      <c r="K176" s="119"/>
      <c r="L176" s="119"/>
      <c r="M176" s="119" t="s">
        <v>10</v>
      </c>
      <c r="N176" s="119"/>
      <c r="O176" s="130">
        <f>'2019 Mos P'!E176-'2019 Mos P'!D176</f>
        <v>6.25E-2</v>
      </c>
      <c r="P176" s="79">
        <f t="shared" si="2"/>
        <v>0.69791666666666674</v>
      </c>
      <c r="Q176" s="119"/>
      <c r="R176" s="119"/>
    </row>
    <row r="177" spans="1:18" x14ac:dyDescent="0.25">
      <c r="A177" s="80">
        <f>'2019 Mos P'!B177</f>
        <v>43608</v>
      </c>
      <c r="B177" s="79">
        <f>'2019 Mos P'!D177</f>
        <v>0.70833333333333337</v>
      </c>
      <c r="C177" s="119" t="str">
        <f>CONCATENATE("Prac - ",'2019 Mos P'!G177)</f>
        <v>Prac - Angels</v>
      </c>
      <c r="D177" s="119"/>
      <c r="E177" s="119"/>
      <c r="F177" s="119"/>
      <c r="G177" s="119"/>
      <c r="H177" s="119"/>
      <c r="I177" s="119" t="str">
        <f>'2019 Mos P'!H177</f>
        <v>Bakerview West</v>
      </c>
      <c r="J177" s="119"/>
      <c r="K177" s="119"/>
      <c r="L177" s="119"/>
      <c r="M177" s="119" t="s">
        <v>10</v>
      </c>
      <c r="N177" s="119"/>
      <c r="O177" s="130">
        <f>'2019 Mos P'!E177-'2019 Mos P'!D177</f>
        <v>6.25E-2</v>
      </c>
      <c r="P177" s="79">
        <f t="shared" si="2"/>
        <v>0.69791666666666674</v>
      </c>
      <c r="Q177" s="119"/>
      <c r="R177" s="119"/>
    </row>
    <row r="178" spans="1:18" x14ac:dyDescent="0.25">
      <c r="A178" s="80">
        <f>'2019 Mos P'!B178</f>
        <v>43608</v>
      </c>
      <c r="B178" s="79">
        <f>'2019 Mos P'!D178</f>
        <v>0.70833333333333337</v>
      </c>
      <c r="C178" s="119" t="str">
        <f>CONCATENATE("Prac - ",'2019 Mos P'!G178)</f>
        <v>Prac - Astros</v>
      </c>
      <c r="D178" s="119"/>
      <c r="E178" s="119"/>
      <c r="F178" s="119"/>
      <c r="G178" s="119"/>
      <c r="H178" s="119"/>
      <c r="I178" s="119" t="str">
        <f>'2019 Mos P'!H178</f>
        <v>Bakerview South</v>
      </c>
      <c r="J178" s="119"/>
      <c r="K178" s="119"/>
      <c r="L178" s="119"/>
      <c r="M178" s="119" t="s">
        <v>10</v>
      </c>
      <c r="N178" s="119"/>
      <c r="O178" s="130">
        <f>'2019 Mos P'!E178-'2019 Mos P'!D178</f>
        <v>6.25E-2</v>
      </c>
      <c r="P178" s="79">
        <f t="shared" si="2"/>
        <v>0.69791666666666674</v>
      </c>
      <c r="Q178" s="119"/>
      <c r="R178" s="119"/>
    </row>
    <row r="179" spans="1:18" x14ac:dyDescent="0.25">
      <c r="A179" s="80">
        <f>'2019 Mos P'!B179</f>
        <v>43608</v>
      </c>
      <c r="B179" s="79">
        <f>'2019 Mos P'!D179</f>
        <v>0.77083333333333337</v>
      </c>
      <c r="C179" s="119" t="str">
        <f>CONCATENATE("Prac - ",'2019 Mos P'!G179)</f>
        <v>Prac - Royals</v>
      </c>
      <c r="D179" s="119"/>
      <c r="E179" s="119"/>
      <c r="F179" s="119"/>
      <c r="G179" s="119"/>
      <c r="H179" s="119"/>
      <c r="I179" s="119" t="str">
        <f>'2019 Mos P'!H179</f>
        <v>Bakerview East</v>
      </c>
      <c r="J179" s="119"/>
      <c r="K179" s="119"/>
      <c r="L179" s="119"/>
      <c r="M179" s="119" t="s">
        <v>10</v>
      </c>
      <c r="N179" s="119"/>
      <c r="O179" s="130">
        <f>'2019 Mos P'!E179-'2019 Mos P'!D179</f>
        <v>6.25E-2</v>
      </c>
      <c r="P179" s="79">
        <f t="shared" si="2"/>
        <v>0.76041666666666674</v>
      </c>
      <c r="Q179" s="119"/>
      <c r="R179" s="119"/>
    </row>
    <row r="180" spans="1:18" x14ac:dyDescent="0.25">
      <c r="A180" s="80">
        <f>'2019 Mos P'!B180</f>
        <v>43608</v>
      </c>
      <c r="B180" s="79">
        <f>'2019 Mos P'!D180</f>
        <v>0.77083333333333337</v>
      </c>
      <c r="C180" s="119" t="str">
        <f>CONCATENATE("Prac - ",'2019 Mos P'!G180)</f>
        <v>Prac - Giants</v>
      </c>
      <c r="D180" s="119"/>
      <c r="E180" s="119"/>
      <c r="F180" s="119"/>
      <c r="G180" s="119"/>
      <c r="H180" s="119"/>
      <c r="I180" s="119" t="str">
        <f>'2019 Mos P'!H180</f>
        <v>Bakerview West</v>
      </c>
      <c r="J180" s="119"/>
      <c r="K180" s="119"/>
      <c r="L180" s="119"/>
      <c r="M180" s="119" t="s">
        <v>10</v>
      </c>
      <c r="N180" s="119"/>
      <c r="O180" s="130">
        <f>'2019 Mos P'!E180-'2019 Mos P'!D180</f>
        <v>6.25E-2</v>
      </c>
      <c r="P180" s="79">
        <f t="shared" si="2"/>
        <v>0.76041666666666674</v>
      </c>
      <c r="Q180" s="119"/>
      <c r="R180" s="119"/>
    </row>
    <row r="181" spans="1:18" x14ac:dyDescent="0.25">
      <c r="A181" s="80">
        <f>'2019 Mos P'!B181</f>
        <v>43610</v>
      </c>
      <c r="B181" s="79">
        <f>'2019 Mos P'!D181</f>
        <v>0.52083333333333337</v>
      </c>
      <c r="C181" s="119" t="str">
        <f>CONCATENATE("Prac - ",'2019 Mos P'!G181)</f>
        <v>Prac - Brewers</v>
      </c>
      <c r="D181" s="119"/>
      <c r="E181" s="119"/>
      <c r="F181" s="119"/>
      <c r="G181" s="119"/>
      <c r="H181" s="119"/>
      <c r="I181" s="119" t="str">
        <f>'2019 Mos P'!H181</f>
        <v>Bakerview East</v>
      </c>
      <c r="J181" s="119"/>
      <c r="K181" s="119"/>
      <c r="L181" s="119"/>
      <c r="M181" s="119" t="s">
        <v>10</v>
      </c>
      <c r="N181" s="119"/>
      <c r="O181" s="130">
        <f>'2019 Mos P'!E181-'2019 Mos P'!D181</f>
        <v>6.25E-2</v>
      </c>
      <c r="P181" s="79">
        <f t="shared" si="2"/>
        <v>0.51041666666666674</v>
      </c>
      <c r="Q181" s="119"/>
      <c r="R181" s="119"/>
    </row>
    <row r="182" spans="1:18" x14ac:dyDescent="0.25">
      <c r="A182" s="80">
        <f>'2019 Mos P'!B182</f>
        <v>43612</v>
      </c>
      <c r="B182" s="79">
        <f>'2019 Mos P'!D182</f>
        <v>0.70833333333333337</v>
      </c>
      <c r="C182" s="119" t="str">
        <f>CONCATENATE("Prac - ",'2019 Mos P'!G182)</f>
        <v>Prac - BlueJays</v>
      </c>
      <c r="D182" s="119"/>
      <c r="E182" s="119"/>
      <c r="F182" s="119"/>
      <c r="G182" s="119"/>
      <c r="H182" s="119"/>
      <c r="I182" s="119" t="str">
        <f>'2019 Mos P'!H182</f>
        <v>SSAP #3 - East</v>
      </c>
      <c r="J182" s="119"/>
      <c r="K182" s="119"/>
      <c r="L182" s="119"/>
      <c r="M182" s="119" t="s">
        <v>10</v>
      </c>
      <c r="N182" s="119"/>
      <c r="O182" s="130">
        <f>'2019 Mos P'!E182-'2019 Mos P'!D182</f>
        <v>6.25E-2</v>
      </c>
      <c r="P182" s="79">
        <f t="shared" si="2"/>
        <v>0.69791666666666674</v>
      </c>
      <c r="Q182" s="119"/>
      <c r="R182" s="119"/>
    </row>
    <row r="183" spans="1:18" x14ac:dyDescent="0.25">
      <c r="A183" s="80">
        <f>'2019 Mos P'!B183</f>
        <v>43612</v>
      </c>
      <c r="B183" s="79">
        <f>'2019 Mos P'!D183</f>
        <v>0.70833333333333337</v>
      </c>
      <c r="C183" s="119" t="str">
        <f>CONCATENATE("Prac - ",'2019 Mos P'!G183)</f>
        <v>Prac - Rays</v>
      </c>
      <c r="D183" s="119"/>
      <c r="E183" s="119"/>
      <c r="F183" s="119"/>
      <c r="G183" s="119"/>
      <c r="H183" s="119"/>
      <c r="I183" s="119" t="str">
        <f>'2019 Mos P'!H183</f>
        <v>SSAP #3 - West</v>
      </c>
      <c r="J183" s="119"/>
      <c r="K183" s="119"/>
      <c r="L183" s="119"/>
      <c r="M183" s="119" t="s">
        <v>10</v>
      </c>
      <c r="N183" s="119"/>
      <c r="O183" s="130">
        <f>'2019 Mos P'!E183-'2019 Mos P'!D183</f>
        <v>6.25E-2</v>
      </c>
      <c r="P183" s="79">
        <f t="shared" si="2"/>
        <v>0.69791666666666674</v>
      </c>
      <c r="Q183" s="119"/>
      <c r="R183" s="119"/>
    </row>
    <row r="184" spans="1:18" x14ac:dyDescent="0.25">
      <c r="A184" s="80">
        <f>'2019 Mos P'!B184</f>
        <v>43612</v>
      </c>
      <c r="B184" s="79">
        <f>'2019 Mos P'!D184</f>
        <v>0.70833333333333337</v>
      </c>
      <c r="C184" s="119" t="str">
        <f>CONCATENATE("Prac - ",'2019 Mos P'!G184)</f>
        <v>Prac - Mets</v>
      </c>
      <c r="D184" s="119"/>
      <c r="E184" s="119"/>
      <c r="F184" s="119"/>
      <c r="G184" s="119"/>
      <c r="H184" s="119"/>
      <c r="I184" s="119" t="str">
        <f>'2019 Mos P'!H184</f>
        <v>Centennial Diamond</v>
      </c>
      <c r="J184" s="119"/>
      <c r="K184" s="119"/>
      <c r="L184" s="119"/>
      <c r="M184" s="119" t="s">
        <v>10</v>
      </c>
      <c r="N184" s="119"/>
      <c r="O184" s="130">
        <f>'2019 Mos P'!E184-'2019 Mos P'!D184</f>
        <v>6.25E-2</v>
      </c>
      <c r="P184" s="79">
        <f t="shared" si="2"/>
        <v>0.69791666666666674</v>
      </c>
      <c r="Q184" s="119"/>
      <c r="R184" s="119"/>
    </row>
    <row r="185" spans="1:18" x14ac:dyDescent="0.25">
      <c r="A185" s="80">
        <f>'2019 Mos P'!B185</f>
        <v>43612</v>
      </c>
      <c r="B185" s="79">
        <f>'2019 Mos P'!D185</f>
        <v>0.70833333333333337</v>
      </c>
      <c r="C185" s="119" t="str">
        <f>CONCATENATE("Prac - ",'2019 Mos P'!G185)</f>
        <v>Prac - Mariners</v>
      </c>
      <c r="D185" s="119"/>
      <c r="E185" s="119"/>
      <c r="F185" s="119"/>
      <c r="G185" s="119"/>
      <c r="H185" s="119"/>
      <c r="I185" s="119" t="str">
        <f>'2019 Mos P'!H185</f>
        <v>Bakerview East</v>
      </c>
      <c r="J185" s="119"/>
      <c r="K185" s="119"/>
      <c r="L185" s="119"/>
      <c r="M185" s="119" t="s">
        <v>10</v>
      </c>
      <c r="N185" s="119"/>
      <c r="O185" s="130">
        <f>'2019 Mos P'!E185-'2019 Mos P'!D185</f>
        <v>6.25E-2</v>
      </c>
      <c r="P185" s="79">
        <f t="shared" si="2"/>
        <v>0.69791666666666674</v>
      </c>
      <c r="Q185" s="119"/>
      <c r="R185" s="119"/>
    </row>
    <row r="186" spans="1:18" x14ac:dyDescent="0.25">
      <c r="A186" s="80">
        <f>'2019 Mos P'!B186</f>
        <v>43612</v>
      </c>
      <c r="B186" s="79">
        <f>'2019 Mos P'!D186</f>
        <v>0.70833333333333337</v>
      </c>
      <c r="C186" s="119" t="str">
        <f>CONCATENATE("Prac - ",'2019 Mos P'!G186)</f>
        <v>Prac - Yankees</v>
      </c>
      <c r="D186" s="119"/>
      <c r="E186" s="119"/>
      <c r="F186" s="119"/>
      <c r="G186" s="119"/>
      <c r="H186" s="119"/>
      <c r="I186" s="119" t="str">
        <f>'2019 Mos P'!H186</f>
        <v>Bakerview South</v>
      </c>
      <c r="J186" s="119"/>
      <c r="K186" s="119"/>
      <c r="L186" s="119"/>
      <c r="M186" s="119" t="s">
        <v>10</v>
      </c>
      <c r="N186" s="119"/>
      <c r="O186" s="130">
        <f>'2019 Mos P'!E186-'2019 Mos P'!D186</f>
        <v>6.25E-2</v>
      </c>
      <c r="P186" s="79">
        <f t="shared" si="2"/>
        <v>0.69791666666666674</v>
      </c>
      <c r="Q186" s="119"/>
      <c r="R186" s="119"/>
    </row>
    <row r="187" spans="1:18" x14ac:dyDescent="0.25">
      <c r="A187" s="80">
        <f>'2019 Mos P'!B187</f>
        <v>43612</v>
      </c>
      <c r="B187" s="79">
        <f>'2019 Mos P'!D187</f>
        <v>0.77083333333333337</v>
      </c>
      <c r="C187" s="119" t="str">
        <f>CONCATENATE("Prac - ",'2019 Mos P'!G187)</f>
        <v>Prac - Nationals</v>
      </c>
      <c r="D187" s="119"/>
      <c r="E187" s="119"/>
      <c r="F187" s="119"/>
      <c r="G187" s="119"/>
      <c r="H187" s="119"/>
      <c r="I187" s="119" t="str">
        <f>'2019 Mos P'!H187</f>
        <v>SSAP #3 - East</v>
      </c>
      <c r="J187" s="119"/>
      <c r="K187" s="119"/>
      <c r="L187" s="119"/>
      <c r="M187" s="119" t="s">
        <v>10</v>
      </c>
      <c r="N187" s="119"/>
      <c r="O187" s="130">
        <f>'2019 Mos P'!E187-'2019 Mos P'!D187</f>
        <v>6.25E-2</v>
      </c>
      <c r="P187" s="79">
        <f t="shared" si="2"/>
        <v>0.76041666666666674</v>
      </c>
      <c r="Q187" s="119"/>
      <c r="R187" s="119"/>
    </row>
    <row r="188" spans="1:18" x14ac:dyDescent="0.25">
      <c r="A188" s="80">
        <f>'2019 Mos P'!B188</f>
        <v>43612</v>
      </c>
      <c r="B188" s="79">
        <f>'2019 Mos P'!D188</f>
        <v>0.77083333333333337</v>
      </c>
      <c r="C188" s="119" t="str">
        <f>CONCATENATE("Prac - ",'2019 Mos P'!G188)</f>
        <v>Prac - Brewers</v>
      </c>
      <c r="D188" s="119"/>
      <c r="E188" s="119"/>
      <c r="F188" s="119"/>
      <c r="G188" s="119"/>
      <c r="H188" s="119"/>
      <c r="I188" s="119" t="str">
        <f>'2019 Mos P'!H188</f>
        <v>SSAP #3 - West</v>
      </c>
      <c r="J188" s="119"/>
      <c r="K188" s="119"/>
      <c r="L188" s="119"/>
      <c r="M188" s="119" t="s">
        <v>10</v>
      </c>
      <c r="N188" s="119"/>
      <c r="O188" s="130">
        <f>'2019 Mos P'!E188-'2019 Mos P'!D188</f>
        <v>6.25E-2</v>
      </c>
      <c r="P188" s="79">
        <f t="shared" si="2"/>
        <v>0.76041666666666674</v>
      </c>
      <c r="Q188" s="119"/>
      <c r="R188" s="119"/>
    </row>
    <row r="189" spans="1:18" x14ac:dyDescent="0.25">
      <c r="A189" s="80">
        <f>'2019 Mos P'!B189</f>
        <v>43612</v>
      </c>
      <c r="B189" s="79">
        <f>'2019 Mos P'!D189</f>
        <v>0.77083333333333337</v>
      </c>
      <c r="C189" s="119" t="str">
        <f>CONCATENATE("Prac - ",'2019 Mos P'!G189)</f>
        <v>Prac - Athletics</v>
      </c>
      <c r="D189" s="119"/>
      <c r="E189" s="119"/>
      <c r="F189" s="119"/>
      <c r="G189" s="119"/>
      <c r="H189" s="119"/>
      <c r="I189" s="119" t="str">
        <f>'2019 Mos P'!H189</f>
        <v>Centennial Diamond</v>
      </c>
      <c r="J189" s="119"/>
      <c r="K189" s="119"/>
      <c r="L189" s="119"/>
      <c r="M189" s="119" t="s">
        <v>10</v>
      </c>
      <c r="N189" s="119"/>
      <c r="O189" s="130">
        <f>'2019 Mos P'!E189-'2019 Mos P'!D189</f>
        <v>6.25E-2</v>
      </c>
      <c r="P189" s="79">
        <f t="shared" si="2"/>
        <v>0.76041666666666674</v>
      </c>
      <c r="Q189" s="119"/>
      <c r="R189" s="119"/>
    </row>
    <row r="190" spans="1:18" x14ac:dyDescent="0.25">
      <c r="A190" s="80">
        <f>'2019 Mos P'!B190</f>
        <v>43612</v>
      </c>
      <c r="B190" s="79">
        <f>'2019 Mos P'!D190</f>
        <v>0.77083333333333337</v>
      </c>
      <c r="C190" s="119" t="str">
        <f>CONCATENATE("Prac - ",'2019 Mos P'!G190)</f>
        <v>Prac - Pirates</v>
      </c>
      <c r="D190" s="119"/>
      <c r="E190" s="119"/>
      <c r="F190" s="119"/>
      <c r="G190" s="119"/>
      <c r="H190" s="119"/>
      <c r="I190" s="119" t="str">
        <f>'2019 Mos P'!H190</f>
        <v>Bakerview East</v>
      </c>
      <c r="J190" s="119"/>
      <c r="K190" s="119"/>
      <c r="L190" s="119"/>
      <c r="M190" s="119" t="s">
        <v>10</v>
      </c>
      <c r="N190" s="119"/>
      <c r="O190" s="130">
        <f>'2019 Mos P'!E190-'2019 Mos P'!D190</f>
        <v>6.25E-2</v>
      </c>
      <c r="P190" s="79">
        <f t="shared" si="2"/>
        <v>0.76041666666666674</v>
      </c>
      <c r="Q190" s="119"/>
      <c r="R190" s="119"/>
    </row>
    <row r="191" spans="1:18" x14ac:dyDescent="0.25">
      <c r="A191" s="80">
        <f>'2019 Mos P'!B191</f>
        <v>43613</v>
      </c>
      <c r="B191" s="79">
        <f>'2019 Mos P'!D191</f>
        <v>0.70833333333333337</v>
      </c>
      <c r="C191" s="119" t="str">
        <f>CONCATENATE("Prac - ",'2019 Mos P'!G191)</f>
        <v>Prac - Angels</v>
      </c>
      <c r="D191" s="119"/>
      <c r="E191" s="119"/>
      <c r="F191" s="119"/>
      <c r="G191" s="119"/>
      <c r="H191" s="119"/>
      <c r="I191" s="119" t="str">
        <f>'2019 Mos P'!H191</f>
        <v>Centennial Diamond</v>
      </c>
      <c r="J191" s="119"/>
      <c r="K191" s="119"/>
      <c r="L191" s="119"/>
      <c r="M191" s="119" t="s">
        <v>10</v>
      </c>
      <c r="N191" s="119"/>
      <c r="O191" s="130">
        <f>'2019 Mos P'!E191-'2019 Mos P'!D191</f>
        <v>6.25E-2</v>
      </c>
      <c r="P191" s="79">
        <f t="shared" si="2"/>
        <v>0.69791666666666674</v>
      </c>
      <c r="Q191" s="119"/>
      <c r="R191" s="119"/>
    </row>
    <row r="192" spans="1:18" x14ac:dyDescent="0.25">
      <c r="A192" s="80">
        <f>'2019 Mos P'!B192</f>
        <v>43613</v>
      </c>
      <c r="B192" s="79">
        <f>'2019 Mos P'!D192</f>
        <v>0.77083333333333337</v>
      </c>
      <c r="C192" s="119" t="str">
        <f>CONCATENATE("Prac - ",'2019 Mos P'!G192)</f>
        <v>Prac - RedSox</v>
      </c>
      <c r="D192" s="119"/>
      <c r="E192" s="119"/>
      <c r="F192" s="119"/>
      <c r="G192" s="119"/>
      <c r="H192" s="119"/>
      <c r="I192" s="119" t="str">
        <f>'2019 Mos P'!H192</f>
        <v>SSAP #3 - East</v>
      </c>
      <c r="J192" s="119"/>
      <c r="K192" s="119"/>
      <c r="L192" s="119"/>
      <c r="M192" s="119" t="s">
        <v>10</v>
      </c>
      <c r="N192" s="119"/>
      <c r="O192" s="130">
        <f>'2019 Mos P'!E192-'2019 Mos P'!D192</f>
        <v>6.25E-2</v>
      </c>
      <c r="P192" s="79">
        <f t="shared" si="2"/>
        <v>0.76041666666666674</v>
      </c>
      <c r="Q192" s="119"/>
      <c r="R192" s="119"/>
    </row>
    <row r="193" spans="1:18" x14ac:dyDescent="0.25">
      <c r="A193" s="80">
        <f>'2019 Mos P'!B193</f>
        <v>43613</v>
      </c>
      <c r="B193" s="79">
        <f>'2019 Mos P'!D193</f>
        <v>0.77083333333333337</v>
      </c>
      <c r="C193" s="119" t="str">
        <f>CONCATENATE("Prac - ",'2019 Mos P'!G193)</f>
        <v>Prac - Royals</v>
      </c>
      <c r="D193" s="119"/>
      <c r="E193" s="119"/>
      <c r="F193" s="119"/>
      <c r="G193" s="119"/>
      <c r="H193" s="119"/>
      <c r="I193" s="119" t="str">
        <f>'2019 Mos P'!H193</f>
        <v>SSAP #3 - West</v>
      </c>
      <c r="J193" s="119"/>
      <c r="K193" s="119"/>
      <c r="L193" s="119"/>
      <c r="M193" s="119" t="s">
        <v>10</v>
      </c>
      <c r="N193" s="119"/>
      <c r="O193" s="130">
        <f>'2019 Mos P'!E193-'2019 Mos P'!D193</f>
        <v>6.25E-2</v>
      </c>
      <c r="P193" s="79">
        <f t="shared" si="2"/>
        <v>0.76041666666666674</v>
      </c>
      <c r="Q193" s="119"/>
      <c r="R193" s="119"/>
    </row>
    <row r="194" spans="1:18" x14ac:dyDescent="0.25">
      <c r="A194" s="80">
        <f>'2019 Mos P'!B194</f>
        <v>43613</v>
      </c>
      <c r="B194" s="79">
        <f>'2019 Mos P'!D194</f>
        <v>0.77083333333333337</v>
      </c>
      <c r="C194" s="119" t="str">
        <f>CONCATENATE("Prac - ",'2019 Mos P'!G194)</f>
        <v>Prac - Giants</v>
      </c>
      <c r="D194" s="119"/>
      <c r="E194" s="119"/>
      <c r="F194" s="119"/>
      <c r="G194" s="119"/>
      <c r="H194" s="119"/>
      <c r="I194" s="119" t="str">
        <f>'2019 Mos P'!H194</f>
        <v>Centennial Diamond</v>
      </c>
      <c r="J194" s="119"/>
      <c r="K194" s="119"/>
      <c r="L194" s="119"/>
      <c r="M194" s="119" t="s">
        <v>10</v>
      </c>
      <c r="N194" s="119"/>
      <c r="O194" s="130">
        <f>'2019 Mos P'!E194-'2019 Mos P'!D194</f>
        <v>6.25E-2</v>
      </c>
      <c r="P194" s="79">
        <f t="shared" si="2"/>
        <v>0.76041666666666674</v>
      </c>
      <c r="Q194" s="119"/>
      <c r="R194" s="119"/>
    </row>
    <row r="195" spans="1:18" x14ac:dyDescent="0.25">
      <c r="A195" s="80">
        <f>'2019 Mos P'!B195</f>
        <v>43613</v>
      </c>
      <c r="B195" s="79">
        <f>'2019 Mos P'!D195</f>
        <v>0.70833333333333337</v>
      </c>
      <c r="C195" s="119" t="str">
        <f>CONCATENATE("Prac - ",'2019 Mos P'!G195)</f>
        <v>Prac - Astros</v>
      </c>
      <c r="D195" s="119"/>
      <c r="E195" s="119"/>
      <c r="F195" s="119"/>
      <c r="G195" s="119"/>
      <c r="H195" s="119"/>
      <c r="I195" s="119" t="str">
        <f>'2019 Mos P'!H195</f>
        <v>Bakerview East</v>
      </c>
      <c r="J195" s="119"/>
      <c r="K195" s="119"/>
      <c r="L195" s="119"/>
      <c r="M195" s="119" t="s">
        <v>10</v>
      </c>
      <c r="N195" s="119"/>
      <c r="O195" s="130">
        <f>'2019 Mos P'!E195-'2019 Mos P'!D195</f>
        <v>6.25E-2</v>
      </c>
      <c r="P195" s="79">
        <f t="shared" si="2"/>
        <v>0.69791666666666674</v>
      </c>
      <c r="Q195" s="119"/>
      <c r="R195" s="119"/>
    </row>
    <row r="196" spans="1:18" x14ac:dyDescent="0.25">
      <c r="A196" s="80">
        <f>'2019 Mos P'!B196</f>
        <v>43614</v>
      </c>
      <c r="B196" s="79">
        <f>'2019 Mos P'!D196</f>
        <v>0.70833333333333337</v>
      </c>
      <c r="C196" s="119" t="str">
        <f>CONCATENATE("Prac - ",'2019 Mos P'!G196)</f>
        <v>Prac - BlueJays</v>
      </c>
      <c r="D196" s="119"/>
      <c r="E196" s="119"/>
      <c r="F196" s="119"/>
      <c r="G196" s="119"/>
      <c r="H196" s="119"/>
      <c r="I196" s="119" t="str">
        <f>'2019 Mos P'!H196</f>
        <v>Centennial Diamond</v>
      </c>
      <c r="J196" s="119"/>
      <c r="K196" s="119"/>
      <c r="L196" s="119"/>
      <c r="M196" s="119" t="s">
        <v>10</v>
      </c>
      <c r="N196" s="119"/>
      <c r="O196" s="130">
        <f>'2019 Mos P'!E196-'2019 Mos P'!D196</f>
        <v>6.25E-2</v>
      </c>
      <c r="P196" s="79">
        <f t="shared" si="2"/>
        <v>0.69791666666666674</v>
      </c>
      <c r="Q196" s="119"/>
      <c r="R196" s="119"/>
    </row>
    <row r="197" spans="1:18" x14ac:dyDescent="0.25">
      <c r="A197" s="80">
        <f>'2019 Mos P'!B197</f>
        <v>43615</v>
      </c>
      <c r="B197" s="79">
        <f>'2019 Mos P'!D197</f>
        <v>0.70833333333333337</v>
      </c>
      <c r="C197" s="119" t="str">
        <f>CONCATENATE("Prac - ",'2019 Mos P'!G197)</f>
        <v>Prac - Giants</v>
      </c>
      <c r="D197" s="119"/>
      <c r="E197" s="119"/>
      <c r="F197" s="119"/>
      <c r="G197" s="119"/>
      <c r="H197" s="119"/>
      <c r="I197" s="119" t="str">
        <f>'2019 Mos P'!H197</f>
        <v>Bakerview East</v>
      </c>
      <c r="J197" s="119"/>
      <c r="K197" s="119"/>
      <c r="L197" s="119"/>
      <c r="M197" s="119" t="s">
        <v>10</v>
      </c>
      <c r="N197" s="119"/>
      <c r="O197" s="130">
        <f>'2019 Mos P'!E197-'2019 Mos P'!D197</f>
        <v>6.25E-2</v>
      </c>
      <c r="P197" s="79">
        <f t="shared" si="2"/>
        <v>0.69791666666666674</v>
      </c>
      <c r="Q197" s="119"/>
      <c r="R197" s="119"/>
    </row>
    <row r="198" spans="1:18" x14ac:dyDescent="0.25">
      <c r="A198" s="80">
        <f>'2019 Mos P'!B198</f>
        <v>43615</v>
      </c>
      <c r="B198" s="79">
        <f>'2019 Mos P'!D198</f>
        <v>0.70833333333333337</v>
      </c>
      <c r="C198" s="119" t="str">
        <f>CONCATENATE("Prac - ",'2019 Mos P'!G198)</f>
        <v>Prac - Astros</v>
      </c>
      <c r="D198" s="119"/>
      <c r="E198" s="119"/>
      <c r="F198" s="119"/>
      <c r="G198" s="119"/>
      <c r="H198" s="119"/>
      <c r="I198" s="119" t="str">
        <f>'2019 Mos P'!H198</f>
        <v>Bakerview West</v>
      </c>
      <c r="J198" s="119"/>
      <c r="K198" s="119"/>
      <c r="L198" s="119"/>
      <c r="M198" s="119" t="s">
        <v>10</v>
      </c>
      <c r="N198" s="119"/>
      <c r="O198" s="130">
        <f>'2019 Mos P'!E198-'2019 Mos P'!D198</f>
        <v>6.25E-2</v>
      </c>
      <c r="P198" s="79">
        <f t="shared" ref="P198:P200" si="3">B198-HLOOKUP($P$2,$T$1:$V$2,2,FALSE)</f>
        <v>0.69791666666666674</v>
      </c>
      <c r="Q198" s="119"/>
      <c r="R198" s="119"/>
    </row>
    <row r="199" spans="1:18" x14ac:dyDescent="0.25">
      <c r="A199" s="80">
        <f>'2019 Mos P'!B199</f>
        <v>43615</v>
      </c>
      <c r="B199" s="79">
        <f>'2019 Mos P'!D199</f>
        <v>0.70833333333333337</v>
      </c>
      <c r="C199" s="119" t="str">
        <f>CONCATENATE("Prac - ",'2019 Mos P'!G199)</f>
        <v>Prac - RedSox</v>
      </c>
      <c r="D199" s="119"/>
      <c r="E199" s="119"/>
      <c r="F199" s="119"/>
      <c r="G199" s="119"/>
      <c r="H199" s="119"/>
      <c r="I199" s="119" t="str">
        <f>'2019 Mos P'!H199</f>
        <v>Bakerview South</v>
      </c>
      <c r="J199" s="119"/>
      <c r="K199" s="119"/>
      <c r="L199" s="119"/>
      <c r="M199" s="119" t="s">
        <v>10</v>
      </c>
      <c r="N199" s="119"/>
      <c r="O199" s="130">
        <f>'2019 Mos P'!E199-'2019 Mos P'!D199</f>
        <v>6.25E-2</v>
      </c>
      <c r="P199" s="79">
        <f t="shared" si="3"/>
        <v>0.69791666666666674</v>
      </c>
      <c r="Q199" s="119"/>
      <c r="R199" s="119"/>
    </row>
    <row r="200" spans="1:18" x14ac:dyDescent="0.25">
      <c r="A200" s="80">
        <f>'2019 Mos P'!B200</f>
        <v>43615</v>
      </c>
      <c r="B200" s="79">
        <f>'2019 Mos P'!D200</f>
        <v>0.77083333333333337</v>
      </c>
      <c r="C200" s="119" t="str">
        <f>CONCATENATE("Prac - ",'2019 Mos P'!G200)</f>
        <v>Prac - Angels</v>
      </c>
      <c r="D200" s="119"/>
      <c r="E200" s="119"/>
      <c r="F200" s="119"/>
      <c r="G200" s="119"/>
      <c r="H200" s="119"/>
      <c r="I200" s="119" t="str">
        <f>'2019 Mos P'!H200</f>
        <v>Bakerview East</v>
      </c>
      <c r="J200" s="119"/>
      <c r="K200" s="119"/>
      <c r="L200" s="119"/>
      <c r="M200" s="119" t="s">
        <v>10</v>
      </c>
      <c r="N200" s="119"/>
      <c r="O200" s="130">
        <f>'2019 Mos P'!E200-'2019 Mos P'!D200</f>
        <v>6.25E-2</v>
      </c>
      <c r="P200" s="79">
        <f t="shared" si="3"/>
        <v>0.76041666666666674</v>
      </c>
      <c r="Q200" s="119"/>
      <c r="R200" s="119"/>
    </row>
    <row r="201" spans="1:18" x14ac:dyDescent="0.25">
      <c r="A201" s="80">
        <f>'2019 Mos P'!B201</f>
        <v>43615</v>
      </c>
      <c r="B201" s="79">
        <f>'2019 Mos P'!D201</f>
        <v>0.77083333333333337</v>
      </c>
      <c r="C201" s="119" t="str">
        <f>CONCATENATE("Prac - ",'2019 Mos P'!G201)</f>
        <v>Prac - Royals</v>
      </c>
      <c r="D201" s="119"/>
      <c r="E201" s="119"/>
      <c r="F201" s="119"/>
      <c r="G201" s="119"/>
      <c r="H201" s="119"/>
      <c r="I201" s="119" t="str">
        <f>'2019 Mos P'!H201</f>
        <v>Bakerview West</v>
      </c>
      <c r="J201" s="119"/>
      <c r="K201" s="119"/>
      <c r="L201" s="119"/>
      <c r="M201" s="119" t="s">
        <v>10</v>
      </c>
      <c r="N201" s="119"/>
      <c r="O201" s="130">
        <f>'2019 Mos P'!E201-'2019 Mos P'!D201</f>
        <v>6.25E-2</v>
      </c>
      <c r="P201" s="79">
        <f t="shared" ref="P201:P222" si="4">B201-HLOOKUP($P$2,$T$1:$V$2,2,FALSE)</f>
        <v>0.76041666666666674</v>
      </c>
      <c r="Q201" s="119"/>
      <c r="R201" s="119"/>
    </row>
    <row r="202" spans="1:18" x14ac:dyDescent="0.25">
      <c r="A202" s="80">
        <f>'2019 Mos P'!B202</f>
        <v>43617</v>
      </c>
      <c r="B202" s="79">
        <f>'2019 Mos P'!D202</f>
        <v>0.52083333333333337</v>
      </c>
      <c r="C202" s="119" t="str">
        <f>CONCATENATE("Prac - ",'2019 Mos P'!G202)</f>
        <v>Prac - Pirates</v>
      </c>
      <c r="D202" s="119"/>
      <c r="E202" s="119"/>
      <c r="F202" s="119"/>
      <c r="G202" s="119"/>
      <c r="H202" s="119"/>
      <c r="I202" s="119" t="str">
        <f>'2019 Mos P'!H202</f>
        <v>Bakerview East</v>
      </c>
      <c r="J202" s="119"/>
      <c r="K202" s="119"/>
      <c r="L202" s="119"/>
      <c r="M202" s="119" t="s">
        <v>10</v>
      </c>
      <c r="N202" s="119"/>
      <c r="O202" s="130">
        <f>'2019 Mos P'!E202-'2019 Mos P'!D202</f>
        <v>6.25E-2</v>
      </c>
      <c r="P202" s="79">
        <f t="shared" si="4"/>
        <v>0.51041666666666674</v>
      </c>
      <c r="Q202" s="119"/>
      <c r="R202" s="119"/>
    </row>
    <row r="203" spans="1:18" x14ac:dyDescent="0.25">
      <c r="A203" s="80">
        <f>'2019 Mos P'!B203</f>
        <v>43619</v>
      </c>
      <c r="B203" s="79">
        <f>'2019 Mos P'!D203</f>
        <v>0.70833333333333337</v>
      </c>
      <c r="C203" s="119" t="str">
        <f>CONCATENATE("Prac - ",'2019 Mos P'!G203)</f>
        <v>Prac - Brewers</v>
      </c>
      <c r="D203" s="119"/>
      <c r="E203" s="119"/>
      <c r="F203" s="119"/>
      <c r="G203" s="119"/>
      <c r="H203" s="119"/>
      <c r="I203" s="119" t="str">
        <f>'2019 Mos P'!H203</f>
        <v>SSAP #3 - East</v>
      </c>
      <c r="J203" s="119"/>
      <c r="K203" s="119"/>
      <c r="L203" s="119"/>
      <c r="M203" s="119" t="s">
        <v>10</v>
      </c>
      <c r="N203" s="119"/>
      <c r="O203" s="130">
        <f>'2019 Mos P'!E203-'2019 Mos P'!D203</f>
        <v>6.25E-2</v>
      </c>
      <c r="P203" s="79">
        <f t="shared" si="4"/>
        <v>0.69791666666666674</v>
      </c>
      <c r="Q203" s="119"/>
      <c r="R203" s="119"/>
    </row>
    <row r="204" spans="1:18" x14ac:dyDescent="0.25">
      <c r="A204" s="80">
        <f>'2019 Mos P'!B204</f>
        <v>43619</v>
      </c>
      <c r="B204" s="79">
        <f>'2019 Mos P'!D204</f>
        <v>0.70833333333333337</v>
      </c>
      <c r="C204" s="119" t="str">
        <f>CONCATENATE("Prac - ",'2019 Mos P'!G204)</f>
        <v>Prac - BlueJays</v>
      </c>
      <c r="D204" s="119"/>
      <c r="E204" s="119"/>
      <c r="F204" s="119"/>
      <c r="G204" s="119"/>
      <c r="H204" s="119"/>
      <c r="I204" s="119" t="str">
        <f>'2019 Mos P'!H204</f>
        <v>SSAP #3 - West</v>
      </c>
      <c r="J204" s="119"/>
      <c r="K204" s="119"/>
      <c r="L204" s="119"/>
      <c r="M204" s="119" t="s">
        <v>10</v>
      </c>
      <c r="N204" s="119"/>
      <c r="O204" s="130">
        <f>'2019 Mos P'!E204-'2019 Mos P'!D204</f>
        <v>6.25E-2</v>
      </c>
      <c r="P204" s="79">
        <f t="shared" si="4"/>
        <v>0.69791666666666674</v>
      </c>
      <c r="Q204" s="119"/>
      <c r="R204" s="119"/>
    </row>
    <row r="205" spans="1:18" x14ac:dyDescent="0.25">
      <c r="A205" s="80">
        <f>'2019 Mos P'!B205</f>
        <v>43619</v>
      </c>
      <c r="B205" s="79">
        <f>'2019 Mos P'!D205</f>
        <v>0.70833333333333337</v>
      </c>
      <c r="C205" s="119" t="str">
        <f>CONCATENATE("Prac - ",'2019 Mos P'!G205)</f>
        <v>Prac - Nationals</v>
      </c>
      <c r="D205" s="119"/>
      <c r="E205" s="119"/>
      <c r="F205" s="119"/>
      <c r="G205" s="119"/>
      <c r="H205" s="119"/>
      <c r="I205" s="119" t="str">
        <f>'2019 Mos P'!H205</f>
        <v>Centennial Diamond</v>
      </c>
      <c r="J205" s="119"/>
      <c r="K205" s="119"/>
      <c r="L205" s="119"/>
      <c r="M205" s="119" t="s">
        <v>10</v>
      </c>
      <c r="N205" s="119"/>
      <c r="O205" s="130">
        <f>'2019 Mos P'!E205-'2019 Mos P'!D205</f>
        <v>6.25E-2</v>
      </c>
      <c r="P205" s="79">
        <f t="shared" si="4"/>
        <v>0.69791666666666674</v>
      </c>
      <c r="Q205" s="119"/>
      <c r="R205" s="119"/>
    </row>
    <row r="206" spans="1:18" x14ac:dyDescent="0.25">
      <c r="A206" s="80">
        <f>'2019 Mos P'!B206</f>
        <v>43619</v>
      </c>
      <c r="B206" s="79">
        <f>'2019 Mos P'!D206</f>
        <v>0.70833333333333337</v>
      </c>
      <c r="C206" s="119" t="str">
        <f>CONCATENATE("Prac - ",'2019 Mos P'!G206)</f>
        <v>Prac - Rays</v>
      </c>
      <c r="D206" s="119"/>
      <c r="E206" s="119"/>
      <c r="F206" s="119"/>
      <c r="G206" s="119"/>
      <c r="H206" s="119"/>
      <c r="I206" s="119" t="str">
        <f>'2019 Mos P'!H206</f>
        <v>Bakerview East</v>
      </c>
      <c r="J206" s="119"/>
      <c r="K206" s="119"/>
      <c r="L206" s="119"/>
      <c r="M206" s="119" t="s">
        <v>10</v>
      </c>
      <c r="N206" s="119"/>
      <c r="O206" s="130">
        <f>'2019 Mos P'!E206-'2019 Mos P'!D206</f>
        <v>6.25E-2</v>
      </c>
      <c r="P206" s="79">
        <f t="shared" si="4"/>
        <v>0.69791666666666674</v>
      </c>
      <c r="Q206" s="119"/>
      <c r="R206" s="119"/>
    </row>
    <row r="207" spans="1:18" x14ac:dyDescent="0.25">
      <c r="A207" s="80">
        <f>'2019 Mos P'!B207</f>
        <v>43619</v>
      </c>
      <c r="B207" s="79">
        <f>'2019 Mos P'!D207</f>
        <v>0.70833333333333337</v>
      </c>
      <c r="C207" s="119" t="str">
        <f>CONCATENATE("Prac - ",'2019 Mos P'!G207)</f>
        <v>Prac - Mets</v>
      </c>
      <c r="D207" s="119"/>
      <c r="E207" s="119"/>
      <c r="F207" s="119"/>
      <c r="G207" s="119"/>
      <c r="H207" s="119"/>
      <c r="I207" s="119" t="str">
        <f>'2019 Mos P'!H207</f>
        <v>Bakerview South</v>
      </c>
      <c r="J207" s="119"/>
      <c r="K207" s="119"/>
      <c r="L207" s="119"/>
      <c r="M207" s="119" t="s">
        <v>10</v>
      </c>
      <c r="N207" s="119"/>
      <c r="O207" s="130">
        <f>'2019 Mos P'!E207-'2019 Mos P'!D207</f>
        <v>6.25E-2</v>
      </c>
      <c r="P207" s="79">
        <f t="shared" si="4"/>
        <v>0.69791666666666674</v>
      </c>
      <c r="Q207" s="119"/>
      <c r="R207" s="119"/>
    </row>
    <row r="208" spans="1:18" x14ac:dyDescent="0.25">
      <c r="A208" s="80">
        <f>'2019 Mos P'!B208</f>
        <v>43619</v>
      </c>
      <c r="B208" s="79">
        <f>'2019 Mos P'!D208</f>
        <v>0.77083333333333337</v>
      </c>
      <c r="C208" s="119" t="str">
        <f>CONCATENATE("Prac - ",'2019 Mos P'!G208)</f>
        <v>Prac - Athletics</v>
      </c>
      <c r="D208" s="119"/>
      <c r="E208" s="119"/>
      <c r="F208" s="119"/>
      <c r="G208" s="119"/>
      <c r="H208" s="119"/>
      <c r="I208" s="119" t="str">
        <f>'2019 Mos P'!H208</f>
        <v>SSAP #3 - East</v>
      </c>
      <c r="J208" s="119"/>
      <c r="K208" s="119"/>
      <c r="L208" s="119"/>
      <c r="M208" s="119" t="s">
        <v>10</v>
      </c>
      <c r="N208" s="119"/>
      <c r="O208" s="130">
        <f>'2019 Mos P'!E208-'2019 Mos P'!D208</f>
        <v>6.25E-2</v>
      </c>
      <c r="P208" s="79">
        <f t="shared" si="4"/>
        <v>0.76041666666666674</v>
      </c>
      <c r="Q208" s="119"/>
      <c r="R208" s="119"/>
    </row>
    <row r="209" spans="1:18" x14ac:dyDescent="0.25">
      <c r="A209" s="80">
        <f>'2019 Mos P'!B209</f>
        <v>43619</v>
      </c>
      <c r="B209" s="79">
        <f>'2019 Mos P'!D209</f>
        <v>0.77083333333333337</v>
      </c>
      <c r="C209" s="119" t="str">
        <f>CONCATENATE("Prac - ",'2019 Mos P'!G209)</f>
        <v>Prac - Mariners</v>
      </c>
      <c r="D209" s="119"/>
      <c r="E209" s="119"/>
      <c r="F209" s="119"/>
      <c r="G209" s="119"/>
      <c r="H209" s="119"/>
      <c r="I209" s="119" t="str">
        <f>'2019 Mos P'!H209</f>
        <v>SSAP #3 - West</v>
      </c>
      <c r="J209" s="119"/>
      <c r="K209" s="119"/>
      <c r="L209" s="119"/>
      <c r="M209" s="119" t="s">
        <v>10</v>
      </c>
      <c r="N209" s="119"/>
      <c r="O209" s="130">
        <f>'2019 Mos P'!E209-'2019 Mos P'!D209</f>
        <v>6.25E-2</v>
      </c>
      <c r="P209" s="79">
        <f t="shared" si="4"/>
        <v>0.76041666666666674</v>
      </c>
      <c r="Q209" s="119"/>
      <c r="R209" s="119"/>
    </row>
    <row r="210" spans="1:18" x14ac:dyDescent="0.25">
      <c r="A210" s="80">
        <f>'2019 Mos P'!B210</f>
        <v>43619</v>
      </c>
      <c r="B210" s="79">
        <f>'2019 Mos P'!D210</f>
        <v>0.77083333333333337</v>
      </c>
      <c r="C210" s="119" t="str">
        <f>CONCATENATE("Prac - ",'2019 Mos P'!G210)</f>
        <v>Prac - Pirates</v>
      </c>
      <c r="D210" s="119"/>
      <c r="E210" s="119"/>
      <c r="F210" s="119"/>
      <c r="G210" s="119"/>
      <c r="H210" s="119"/>
      <c r="I210" s="119" t="str">
        <f>'2019 Mos P'!H210</f>
        <v>Centennial Diamond</v>
      </c>
      <c r="J210" s="119"/>
      <c r="K210" s="119"/>
      <c r="L210" s="119"/>
      <c r="M210" s="119" t="s">
        <v>10</v>
      </c>
      <c r="N210" s="119"/>
      <c r="O210" s="130">
        <f>'2019 Mos P'!E210-'2019 Mos P'!D210</f>
        <v>6.25E-2</v>
      </c>
      <c r="P210" s="79">
        <f t="shared" si="4"/>
        <v>0.76041666666666674</v>
      </c>
      <c r="Q210" s="119"/>
      <c r="R210" s="119"/>
    </row>
    <row r="211" spans="1:18" x14ac:dyDescent="0.25">
      <c r="A211" s="80">
        <f>'2019 Mos P'!B211</f>
        <v>43619</v>
      </c>
      <c r="B211" s="79">
        <f>'2019 Mos P'!D211</f>
        <v>0.77083333333333337</v>
      </c>
      <c r="C211" s="119" t="str">
        <f>CONCATENATE("Prac - ",'2019 Mos P'!G211)</f>
        <v>Prac - Yankees</v>
      </c>
      <c r="D211" s="119"/>
      <c r="E211" s="119"/>
      <c r="F211" s="119"/>
      <c r="G211" s="119"/>
      <c r="H211" s="119"/>
      <c r="I211" s="119" t="str">
        <f>'2019 Mos P'!H211</f>
        <v>Bakerview East</v>
      </c>
      <c r="J211" s="119"/>
      <c r="K211" s="119"/>
      <c r="L211" s="119"/>
      <c r="M211" s="119" t="s">
        <v>10</v>
      </c>
      <c r="N211" s="119"/>
      <c r="O211" s="130">
        <f>'2019 Mos P'!E211-'2019 Mos P'!D211</f>
        <v>6.25E-2</v>
      </c>
      <c r="P211" s="79">
        <f t="shared" si="4"/>
        <v>0.76041666666666674</v>
      </c>
      <c r="Q211" s="119"/>
      <c r="R211" s="119"/>
    </row>
    <row r="212" spans="1:18" x14ac:dyDescent="0.25">
      <c r="A212" s="80">
        <f>'2019 Mos P'!B212</f>
        <v>43620</v>
      </c>
      <c r="B212" s="79">
        <f>'2019 Mos P'!D212</f>
        <v>0.70833333333333337</v>
      </c>
      <c r="C212" s="119" t="str">
        <f>CONCATENATE("Prac - ",'2019 Mos P'!G212)</f>
        <v>Prac - Royals</v>
      </c>
      <c r="D212" s="119"/>
      <c r="E212" s="119"/>
      <c r="F212" s="119"/>
      <c r="G212" s="119"/>
      <c r="H212" s="119"/>
      <c r="I212" s="119" t="str">
        <f>'2019 Mos P'!H212</f>
        <v>Centennial Diamond</v>
      </c>
      <c r="J212" s="119"/>
      <c r="K212" s="119"/>
      <c r="L212" s="119"/>
      <c r="M212" s="119" t="s">
        <v>10</v>
      </c>
      <c r="N212" s="119"/>
      <c r="O212" s="130">
        <f>'2019 Mos P'!E212-'2019 Mos P'!D212</f>
        <v>6.25E-2</v>
      </c>
      <c r="P212" s="79">
        <f t="shared" si="4"/>
        <v>0.69791666666666674</v>
      </c>
      <c r="Q212" s="119"/>
      <c r="R212" s="119"/>
    </row>
    <row r="213" spans="1:18" x14ac:dyDescent="0.25">
      <c r="A213" s="80">
        <f>'2019 Mos P'!B213</f>
        <v>43620</v>
      </c>
      <c r="B213" s="79">
        <f>'2019 Mos P'!D213</f>
        <v>0.77083333333333337</v>
      </c>
      <c r="C213" s="119" t="str">
        <f>CONCATENATE("Prac - ",'2019 Mos P'!G213)</f>
        <v>Prac - RedSox</v>
      </c>
      <c r="D213" s="119"/>
      <c r="E213" s="119"/>
      <c r="F213" s="119"/>
      <c r="G213" s="119"/>
      <c r="H213" s="119"/>
      <c r="I213" s="119" t="str">
        <f>'2019 Mos P'!H213</f>
        <v>SSAP #3 - East</v>
      </c>
      <c r="J213" s="119"/>
      <c r="K213" s="119"/>
      <c r="L213" s="119"/>
      <c r="M213" s="119" t="s">
        <v>10</v>
      </c>
      <c r="N213" s="119"/>
      <c r="O213" s="130">
        <f>'2019 Mos P'!E213-'2019 Mos P'!D213</f>
        <v>6.25E-2</v>
      </c>
      <c r="P213" s="79">
        <f t="shared" si="4"/>
        <v>0.76041666666666674</v>
      </c>
      <c r="Q213" s="119"/>
      <c r="R213" s="119"/>
    </row>
    <row r="214" spans="1:18" x14ac:dyDescent="0.25">
      <c r="A214" s="80">
        <f>'2019 Mos P'!B214</f>
        <v>43620</v>
      </c>
      <c r="B214" s="79">
        <f>'2019 Mos P'!D214</f>
        <v>0.77083333333333337</v>
      </c>
      <c r="C214" s="119" t="str">
        <f>CONCATENATE("Prac - ",'2019 Mos P'!G214)</f>
        <v>Prac - Giants</v>
      </c>
      <c r="D214" s="119"/>
      <c r="E214" s="119"/>
      <c r="F214" s="119"/>
      <c r="G214" s="119"/>
      <c r="H214" s="119"/>
      <c r="I214" s="119" t="str">
        <f>'2019 Mos P'!H214</f>
        <v>SSAP #3 - West</v>
      </c>
      <c r="J214" s="119"/>
      <c r="K214" s="119"/>
      <c r="L214" s="119"/>
      <c r="M214" s="119" t="s">
        <v>10</v>
      </c>
      <c r="N214" s="119"/>
      <c r="O214" s="130">
        <f>'2019 Mos P'!E214-'2019 Mos P'!D214</f>
        <v>6.25E-2</v>
      </c>
      <c r="P214" s="79">
        <f t="shared" si="4"/>
        <v>0.76041666666666674</v>
      </c>
      <c r="Q214" s="119"/>
      <c r="R214" s="119"/>
    </row>
    <row r="215" spans="1:18" x14ac:dyDescent="0.25">
      <c r="A215" s="80">
        <f>'2019 Mos P'!B215</f>
        <v>43620</v>
      </c>
      <c r="B215" s="79">
        <f>'2019 Mos P'!D215</f>
        <v>0.77083333333333337</v>
      </c>
      <c r="C215" s="119" t="str">
        <f>CONCATENATE("Prac - ",'2019 Mos P'!G215)</f>
        <v>Prac - Angels</v>
      </c>
      <c r="D215" s="119"/>
      <c r="E215" s="119"/>
      <c r="F215" s="119"/>
      <c r="G215" s="119"/>
      <c r="H215" s="119"/>
      <c r="I215" s="119" t="str">
        <f>'2019 Mos P'!H215</f>
        <v>Centennial Diamond</v>
      </c>
      <c r="J215" s="119"/>
      <c r="K215" s="119"/>
      <c r="L215" s="119"/>
      <c r="M215" s="119" t="s">
        <v>10</v>
      </c>
      <c r="N215" s="119"/>
      <c r="O215" s="130">
        <f>'2019 Mos P'!E215-'2019 Mos P'!D215</f>
        <v>6.25E-2</v>
      </c>
      <c r="P215" s="79">
        <f t="shared" si="4"/>
        <v>0.76041666666666674</v>
      </c>
      <c r="Q215" s="119"/>
      <c r="R215" s="119"/>
    </row>
    <row r="216" spans="1:18" x14ac:dyDescent="0.25">
      <c r="A216" s="80">
        <f>'2019 Mos P'!B216</f>
        <v>43620</v>
      </c>
      <c r="B216" s="79">
        <f>'2019 Mos P'!D216</f>
        <v>0.20833333333333334</v>
      </c>
      <c r="C216" s="119" t="str">
        <f>CONCATENATE("Prac - ",'2019 Mos P'!G216)</f>
        <v>Prac - Astros</v>
      </c>
      <c r="D216" s="119"/>
      <c r="E216" s="119"/>
      <c r="F216" s="119"/>
      <c r="G216" s="119"/>
      <c r="H216" s="119"/>
      <c r="I216" s="119" t="str">
        <f>'2019 Mos P'!H216</f>
        <v>Bakerview East</v>
      </c>
      <c r="J216" s="119"/>
      <c r="K216" s="119"/>
      <c r="L216" s="119"/>
      <c r="M216" s="119" t="s">
        <v>10</v>
      </c>
      <c r="N216" s="119"/>
      <c r="O216" s="130">
        <f>'2019 Mos P'!E216-'2019 Mos P'!D216</f>
        <v>6.2500000000000028E-2</v>
      </c>
      <c r="P216" s="79">
        <f t="shared" si="4"/>
        <v>0.19791666666666669</v>
      </c>
      <c r="Q216" s="119"/>
      <c r="R216" s="119"/>
    </row>
    <row r="217" spans="1:18" x14ac:dyDescent="0.25">
      <c r="A217" s="80">
        <f>'2019 Mos P'!B217</f>
        <v>43621</v>
      </c>
      <c r="B217" s="79">
        <f>'2019 Mos P'!D217</f>
        <v>0.70833333333333337</v>
      </c>
      <c r="C217" s="119" t="str">
        <f>CONCATENATE("Prac - ",'2019 Mos P'!G217)</f>
        <v>Prac - Nationals</v>
      </c>
      <c r="D217" s="119"/>
      <c r="E217" s="119"/>
      <c r="F217" s="119"/>
      <c r="G217" s="119"/>
      <c r="H217" s="119"/>
      <c r="I217" s="119" t="str">
        <f>'2019 Mos P'!H217</f>
        <v>Centennial Diamond</v>
      </c>
      <c r="J217" s="119"/>
      <c r="K217" s="119"/>
      <c r="L217" s="119"/>
      <c r="M217" s="119" t="s">
        <v>10</v>
      </c>
      <c r="N217" s="119"/>
      <c r="O217" s="130">
        <f>'2019 Mos P'!E217-'2019 Mos P'!D217</f>
        <v>6.25E-2</v>
      </c>
      <c r="P217" s="79">
        <f t="shared" si="4"/>
        <v>0.69791666666666674</v>
      </c>
      <c r="Q217" s="119"/>
      <c r="R217" s="119"/>
    </row>
    <row r="218" spans="1:18" x14ac:dyDescent="0.25">
      <c r="A218" s="80">
        <f>'2019 Mos P'!B218</f>
        <v>43622</v>
      </c>
      <c r="B218" s="79">
        <f>'2019 Mos P'!D218</f>
        <v>0.70833333333333337</v>
      </c>
      <c r="C218" s="119" t="str">
        <f>CONCATENATE("Prac - ",'2019 Mos P'!G218)</f>
        <v>Prac - Giants</v>
      </c>
      <c r="D218" s="119"/>
      <c r="E218" s="119"/>
      <c r="F218" s="119"/>
      <c r="G218" s="119"/>
      <c r="H218" s="119"/>
      <c r="I218" s="119" t="str">
        <f>'2019 Mos P'!H218</f>
        <v>Bakerview East</v>
      </c>
      <c r="J218" s="119"/>
      <c r="K218" s="119"/>
      <c r="L218" s="119"/>
      <c r="M218" s="119" t="s">
        <v>10</v>
      </c>
      <c r="N218" s="119"/>
      <c r="O218" s="130">
        <f>'2019 Mos P'!E218-'2019 Mos P'!D218</f>
        <v>6.25E-2</v>
      </c>
      <c r="P218" s="79">
        <f t="shared" si="4"/>
        <v>0.69791666666666674</v>
      </c>
      <c r="Q218" s="119"/>
      <c r="R218" s="119"/>
    </row>
    <row r="219" spans="1:18" x14ac:dyDescent="0.25">
      <c r="A219" s="80">
        <f>'2019 Mos P'!B219</f>
        <v>43622</v>
      </c>
      <c r="B219" s="79">
        <f>'2019 Mos P'!D219</f>
        <v>0.70833333333333337</v>
      </c>
      <c r="C219" s="119" t="str">
        <f>CONCATENATE("Prac - ",'2019 Mos P'!G219)</f>
        <v>Prac - Astros</v>
      </c>
      <c r="D219" s="119"/>
      <c r="E219" s="119"/>
      <c r="F219" s="119"/>
      <c r="G219" s="119"/>
      <c r="H219" s="119"/>
      <c r="I219" s="119" t="str">
        <f>'2019 Mos P'!H219</f>
        <v>Bakerview West</v>
      </c>
      <c r="J219" s="119"/>
      <c r="K219" s="119"/>
      <c r="L219" s="119"/>
      <c r="M219" s="119" t="s">
        <v>10</v>
      </c>
      <c r="N219" s="119"/>
      <c r="O219" s="130">
        <f>'2019 Mos P'!E219-'2019 Mos P'!D219</f>
        <v>6.25E-2</v>
      </c>
      <c r="P219" s="79">
        <f t="shared" si="4"/>
        <v>0.69791666666666674</v>
      </c>
      <c r="Q219" s="119"/>
      <c r="R219" s="119"/>
    </row>
    <row r="220" spans="1:18" x14ac:dyDescent="0.25">
      <c r="A220" s="80">
        <f>'2019 Mos P'!B220</f>
        <v>43622</v>
      </c>
      <c r="B220" s="79">
        <f>'2019 Mos P'!D220</f>
        <v>0.70833333333333337</v>
      </c>
      <c r="C220" s="119" t="str">
        <f>CONCATENATE("Prac - ",'2019 Mos P'!G220)</f>
        <v>Prac - Royals</v>
      </c>
      <c r="D220" s="119"/>
      <c r="E220" s="119"/>
      <c r="F220" s="119"/>
      <c r="G220" s="119"/>
      <c r="H220" s="119"/>
      <c r="I220" s="119" t="str">
        <f>'2019 Mos P'!H220</f>
        <v>Bakerview South</v>
      </c>
      <c r="J220" s="119"/>
      <c r="K220" s="119"/>
      <c r="L220" s="119"/>
      <c r="M220" s="119" t="s">
        <v>10</v>
      </c>
      <c r="N220" s="119"/>
      <c r="O220" s="130">
        <f>'2019 Mos P'!E220-'2019 Mos P'!D220</f>
        <v>6.25E-2</v>
      </c>
      <c r="P220" s="79">
        <f t="shared" si="4"/>
        <v>0.69791666666666674</v>
      </c>
      <c r="Q220" s="119"/>
      <c r="R220" s="119"/>
    </row>
    <row r="221" spans="1:18" x14ac:dyDescent="0.25">
      <c r="A221" s="80">
        <f>'2019 Mos P'!B221</f>
        <v>43622</v>
      </c>
      <c r="B221" s="79">
        <f>'2019 Mos P'!D221</f>
        <v>0.77083333333333337</v>
      </c>
      <c r="C221" s="119" t="str">
        <f>CONCATENATE("Prac - ",'2019 Mos P'!G221)</f>
        <v>Prac - RedSox</v>
      </c>
      <c r="D221" s="119"/>
      <c r="E221" s="119"/>
      <c r="F221" s="119"/>
      <c r="G221" s="119"/>
      <c r="H221" s="119"/>
      <c r="I221" s="119" t="str">
        <f>'2019 Mos P'!H221</f>
        <v>Bakerview East</v>
      </c>
      <c r="J221" s="119"/>
      <c r="K221" s="119"/>
      <c r="L221" s="119"/>
      <c r="M221" s="119" t="s">
        <v>10</v>
      </c>
      <c r="N221" s="119"/>
      <c r="O221" s="130">
        <f>'2019 Mos P'!E221-'2019 Mos P'!D221</f>
        <v>6.25E-2</v>
      </c>
      <c r="P221" s="79">
        <f t="shared" si="4"/>
        <v>0.76041666666666674</v>
      </c>
      <c r="Q221" s="119"/>
      <c r="R221" s="119"/>
    </row>
    <row r="222" spans="1:18" x14ac:dyDescent="0.25">
      <c r="A222" s="80">
        <f>'2019 Mos P'!B222</f>
        <v>43622</v>
      </c>
      <c r="B222" s="79">
        <f>'2019 Mos P'!D222</f>
        <v>0.77083333333333337</v>
      </c>
      <c r="C222" s="119" t="str">
        <f>CONCATENATE("Prac - ",'2019 Mos P'!G222)</f>
        <v>Prac - Angels</v>
      </c>
      <c r="D222" s="119"/>
      <c r="E222" s="119"/>
      <c r="F222" s="119"/>
      <c r="G222" s="119"/>
      <c r="H222" s="119"/>
      <c r="I222" s="119" t="str">
        <f>'2019 Mos P'!H222</f>
        <v>Bakerview West</v>
      </c>
      <c r="J222" s="119"/>
      <c r="K222" s="119"/>
      <c r="L222" s="119"/>
      <c r="M222" s="119" t="s">
        <v>10</v>
      </c>
      <c r="N222" s="119"/>
      <c r="O222" s="130">
        <f>'2019 Mos P'!E222-'2019 Mos P'!D222</f>
        <v>6.25E-2</v>
      </c>
      <c r="P222" s="79">
        <f t="shared" si="4"/>
        <v>0.76041666666666674</v>
      </c>
      <c r="Q222" s="119"/>
      <c r="R222" s="119"/>
    </row>
  </sheetData>
  <autoFilter ref="A4:R222"/>
  <dataValidations count="1">
    <dataValidation type="list" allowBlank="1" showInputMessage="1" showErrorMessage="1" sqref="P2">
      <formula1>$T$1:$V$1</formula1>
    </dataValidation>
  </dataValidation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'2019 Mos G'!$AF$2:$AV$2</xm:f>
          </x14:formula1>
          <xm:sqref>C2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00"/>
  </sheetPr>
  <dimension ref="A1:Y109"/>
  <sheetViews>
    <sheetView workbookViewId="0">
      <pane ySplit="4" topLeftCell="A5" activePane="bottomLeft" state="frozen"/>
      <selection pane="bottomLeft" activeCell="C2" sqref="C2"/>
    </sheetView>
  </sheetViews>
  <sheetFormatPr defaultRowHeight="15" x14ac:dyDescent="0.25"/>
  <cols>
    <col min="1" max="1" width="10.7109375" style="98" bestFit="1" customWidth="1"/>
    <col min="2" max="2" width="11.5703125" style="98" bestFit="1" customWidth="1"/>
    <col min="3" max="3" width="20.7109375" style="98" bestFit="1" customWidth="1"/>
    <col min="4" max="4" width="10.85546875" style="98" bestFit="1" customWidth="1"/>
    <col min="5" max="8" width="9.140625" style="98"/>
    <col min="9" max="9" width="19.42578125" style="98" bestFit="1" customWidth="1"/>
    <col min="10" max="14" width="9.140625" style="98"/>
    <col min="15" max="15" width="10.5703125" style="98" bestFit="1" customWidth="1"/>
    <col min="16" max="16" width="11.5703125" style="98" bestFit="1" customWidth="1"/>
    <col min="17" max="18" width="9.140625" style="98"/>
    <col min="19" max="19" width="16.140625" style="109" customWidth="1"/>
    <col min="20" max="21" width="9.140625" style="98" customWidth="1"/>
    <col min="22" max="22" width="9.140625" style="98" hidden="1" customWidth="1"/>
    <col min="23" max="25" width="0" style="98" hidden="1" customWidth="1"/>
    <col min="26" max="16384" width="9.140625" style="98"/>
  </cols>
  <sheetData>
    <row r="1" spans="1:25" x14ac:dyDescent="0.25">
      <c r="W1" s="98" t="s">
        <v>106</v>
      </c>
      <c r="X1" s="98" t="s">
        <v>107</v>
      </c>
      <c r="Y1" s="98" t="s">
        <v>108</v>
      </c>
    </row>
    <row r="2" spans="1:25" x14ac:dyDescent="0.25">
      <c r="B2" s="84" t="s">
        <v>33</v>
      </c>
      <c r="C2" s="124"/>
      <c r="E2" s="124" t="s">
        <v>107</v>
      </c>
      <c r="F2" s="98" t="s">
        <v>105</v>
      </c>
      <c r="W2" s="105">
        <f>0.25/24</f>
        <v>1.0416666666666666E-2</v>
      </c>
      <c r="X2" s="105">
        <f>0.5/24</f>
        <v>2.0833333333333332E-2</v>
      </c>
      <c r="Y2" s="105">
        <f>1/24</f>
        <v>4.1666666666666664E-2</v>
      </c>
    </row>
    <row r="3" spans="1:25" ht="48.75" customHeight="1" x14ac:dyDescent="0.25">
      <c r="S3" s="139" t="s">
        <v>162</v>
      </c>
      <c r="T3" s="139"/>
      <c r="U3" s="139"/>
      <c r="V3" s="105"/>
    </row>
    <row r="4" spans="1:25" s="128" customFormat="1" ht="75" x14ac:dyDescent="0.25">
      <c r="A4" s="129" t="s">
        <v>0</v>
      </c>
      <c r="B4" s="129" t="s">
        <v>92</v>
      </c>
      <c r="C4" s="129" t="s">
        <v>150</v>
      </c>
      <c r="D4" s="129" t="s">
        <v>151</v>
      </c>
      <c r="E4" s="129" t="s">
        <v>152</v>
      </c>
      <c r="F4" s="129" t="s">
        <v>153</v>
      </c>
      <c r="G4" s="129" t="s">
        <v>153</v>
      </c>
      <c r="H4" s="129" t="s">
        <v>154</v>
      </c>
      <c r="I4" s="129" t="s">
        <v>155</v>
      </c>
      <c r="J4" s="129" t="s">
        <v>156</v>
      </c>
      <c r="K4" s="129" t="s">
        <v>157</v>
      </c>
      <c r="L4" s="129" t="s">
        <v>103</v>
      </c>
      <c r="M4" s="129" t="s">
        <v>158</v>
      </c>
      <c r="N4" s="129" t="s">
        <v>159</v>
      </c>
      <c r="O4" s="129" t="s">
        <v>51</v>
      </c>
      <c r="P4" s="129" t="s">
        <v>104</v>
      </c>
      <c r="Q4" s="129" t="s">
        <v>160</v>
      </c>
      <c r="R4" s="129" t="s">
        <v>161</v>
      </c>
      <c r="S4" s="131" t="s">
        <v>33</v>
      </c>
      <c r="T4" s="132" t="s">
        <v>32</v>
      </c>
      <c r="U4" s="132" t="s">
        <v>31</v>
      </c>
    </row>
    <row r="5" spans="1:25" x14ac:dyDescent="0.25">
      <c r="A5" s="80">
        <f>'2019 Mos G'!B5</f>
        <v>43567</v>
      </c>
      <c r="B5" s="79">
        <f>'2019 Mos G'!D5</f>
        <v>0.72916666666666663</v>
      </c>
      <c r="C5" s="119" t="str">
        <f>CONCATENATE('2019 Mos G'!I5," at ",'2019 Mos G'!G5)</f>
        <v>Mariners at Brewers</v>
      </c>
      <c r="D5" s="119" t="str">
        <f>IF(S5=$C$2,IF('2019 Mos G'!G5=$C$2,'2019 Mos G'!I5,'2019 Mos G'!G5),"")</f>
        <v>Brewers</v>
      </c>
      <c r="E5" s="119"/>
      <c r="F5" s="119"/>
      <c r="G5" s="119"/>
      <c r="H5" s="119"/>
      <c r="I5" s="119" t="str">
        <f>'2019 Mos G'!J5</f>
        <v>SSAP #3 - East</v>
      </c>
      <c r="J5" s="119"/>
      <c r="K5" s="119"/>
      <c r="L5" s="119"/>
      <c r="M5" s="119" t="str">
        <f>IF($C$2=S5,IF($C$2='2019 Mos G'!G5,"Home","Away"),"")</f>
        <v>Away</v>
      </c>
      <c r="N5" s="119"/>
      <c r="O5" s="130">
        <f>'2019 Mos G'!E5-B5</f>
        <v>0.10416666666666663</v>
      </c>
      <c r="P5" s="79">
        <f>B5-HLOOKUP($E$2,$W$1:$Y$2,2,FALSE)</f>
        <v>0.70833333333333326</v>
      </c>
      <c r="Q5" s="119"/>
      <c r="R5" s="119"/>
      <c r="S5" s="118" t="str">
        <f>IF(OR($C$2=T5,$C$2=U5),$C$2,"")</f>
        <v/>
      </c>
      <c r="T5" s="119" t="str">
        <f>'2019 Mos G'!I5</f>
        <v>Mariners</v>
      </c>
      <c r="U5" s="119" t="str">
        <f>'2019 Mos G'!G5</f>
        <v>Brewers</v>
      </c>
    </row>
    <row r="6" spans="1:25" x14ac:dyDescent="0.25">
      <c r="A6" s="80">
        <f>'2019 Mos G'!B6</f>
        <v>43567</v>
      </c>
      <c r="B6" s="79">
        <f>'2019 Mos G'!D6</f>
        <v>0.72916666666666663</v>
      </c>
      <c r="C6" s="119" t="str">
        <f>CONCATENATE('2019 Mos G'!I6," at ",'2019 Mos G'!G6)</f>
        <v>Pirates at Nationals</v>
      </c>
      <c r="D6" s="119" t="str">
        <f>IF(S6=$C$2,IF('2019 Mos G'!G6=$C$2,'2019 Mos G'!I6,'2019 Mos G'!G6),"")</f>
        <v>Nationals</v>
      </c>
      <c r="E6" s="119"/>
      <c r="F6" s="119"/>
      <c r="G6" s="119"/>
      <c r="H6" s="119"/>
      <c r="I6" s="119" t="str">
        <f>'2019 Mos G'!J6</f>
        <v>SSAP #3 - West</v>
      </c>
      <c r="J6" s="119"/>
      <c r="K6" s="119"/>
      <c r="L6" s="119"/>
      <c r="M6" s="119" t="str">
        <f>IF($C$2=S6,IF($C$2='2019 Mos G'!G6,"Home","Away"),"")</f>
        <v>Away</v>
      </c>
      <c r="N6" s="119"/>
      <c r="O6" s="130">
        <f>'2019 Mos G'!E6-B6</f>
        <v>0.10416666666666663</v>
      </c>
      <c r="P6" s="79">
        <f t="shared" ref="P6:P69" si="0">B6-HLOOKUP($E$2,$W$1:$Y$2,2,FALSE)</f>
        <v>0.70833333333333326</v>
      </c>
      <c r="Q6" s="119"/>
      <c r="R6" s="119"/>
      <c r="S6" s="118" t="str">
        <f t="shared" ref="S6:S69" si="1">IF(OR($C$2=T6,$C$2=U6),$C$2,"")</f>
        <v/>
      </c>
      <c r="T6" s="119" t="str">
        <f>'2019 Mos G'!I6</f>
        <v>Pirates</v>
      </c>
      <c r="U6" s="119" t="str">
        <f>'2019 Mos G'!G6</f>
        <v>Nationals</v>
      </c>
    </row>
    <row r="7" spans="1:25" x14ac:dyDescent="0.25">
      <c r="A7" s="80">
        <f>'2019 Mos G'!B7</f>
        <v>43567</v>
      </c>
      <c r="B7" s="79">
        <f>'2019 Mos G'!D7</f>
        <v>0.72916666666666663</v>
      </c>
      <c r="C7" s="119" t="str">
        <f>CONCATENATE('2019 Mos G'!I7," at ",'2019 Mos G'!G7)</f>
        <v>Yankees at Rays</v>
      </c>
      <c r="D7" s="119" t="str">
        <f>IF(S7=$C$2,IF('2019 Mos G'!G7=$C$2,'2019 Mos G'!I7,'2019 Mos G'!G7),"")</f>
        <v>Rays</v>
      </c>
      <c r="E7" s="119"/>
      <c r="F7" s="119"/>
      <c r="G7" s="119"/>
      <c r="H7" s="119"/>
      <c r="I7" s="119" t="str">
        <f>'2019 Mos G'!J7</f>
        <v>Centennial Diamond</v>
      </c>
      <c r="J7" s="119"/>
      <c r="K7" s="119"/>
      <c r="L7" s="119"/>
      <c r="M7" s="119" t="str">
        <f>IF($C$2=S7,IF($C$2='2019 Mos G'!G7,"Home","Away"),"")</f>
        <v>Away</v>
      </c>
      <c r="N7" s="119"/>
      <c r="O7" s="130">
        <f>'2019 Mos G'!E7-B7</f>
        <v>0.10416666666666663</v>
      </c>
      <c r="P7" s="79">
        <f t="shared" si="0"/>
        <v>0.70833333333333326</v>
      </c>
      <c r="Q7" s="119"/>
      <c r="R7" s="119"/>
      <c r="S7" s="118" t="str">
        <f t="shared" si="1"/>
        <v/>
      </c>
      <c r="T7" s="119" t="str">
        <f>'2019 Mos G'!I7</f>
        <v>Yankees</v>
      </c>
      <c r="U7" s="119" t="str">
        <f>'2019 Mos G'!G7</f>
        <v>Rays</v>
      </c>
    </row>
    <row r="8" spans="1:25" x14ac:dyDescent="0.25">
      <c r="A8" s="80">
        <f>'2019 Mos G'!B8</f>
        <v>43567</v>
      </c>
      <c r="B8" s="79">
        <f>'2019 Mos G'!D8</f>
        <v>0.72916666666666663</v>
      </c>
      <c r="C8" s="119" t="str">
        <f>CONCATENATE('2019 Mos G'!I8," at ",'2019 Mos G'!G8)</f>
        <v>Athletics at Mets</v>
      </c>
      <c r="D8" s="119" t="str">
        <f>IF(S8=$C$2,IF('2019 Mos G'!G8=$C$2,'2019 Mos G'!I8,'2019 Mos G'!G8),"")</f>
        <v>Mets</v>
      </c>
      <c r="E8" s="119"/>
      <c r="F8" s="119"/>
      <c r="G8" s="119"/>
      <c r="H8" s="119"/>
      <c r="I8" s="119" t="str">
        <f>'2019 Mos G'!J8</f>
        <v>Bakerview East</v>
      </c>
      <c r="J8" s="119"/>
      <c r="K8" s="119"/>
      <c r="L8" s="119"/>
      <c r="M8" s="119" t="str">
        <f>IF($C$2=S8,IF($C$2='2019 Mos G'!G8,"Home","Away"),"")</f>
        <v>Away</v>
      </c>
      <c r="N8" s="119"/>
      <c r="O8" s="130">
        <f>'2019 Mos G'!E8-B8</f>
        <v>0.10416666666666663</v>
      </c>
      <c r="P8" s="79">
        <f t="shared" si="0"/>
        <v>0.70833333333333326</v>
      </c>
      <c r="Q8" s="119"/>
      <c r="R8" s="119"/>
      <c r="S8" s="118" t="str">
        <f t="shared" si="1"/>
        <v/>
      </c>
      <c r="T8" s="119" t="str">
        <f>'2019 Mos G'!I8</f>
        <v>Athletics</v>
      </c>
      <c r="U8" s="119" t="str">
        <f>'2019 Mos G'!G8</f>
        <v>Mets</v>
      </c>
    </row>
    <row r="9" spans="1:25" x14ac:dyDescent="0.25">
      <c r="A9" s="80">
        <f>'2019 Mos G'!B9</f>
        <v>43568</v>
      </c>
      <c r="B9" s="79">
        <f>'2019 Mos G'!D9</f>
        <v>0.375</v>
      </c>
      <c r="C9" s="119" t="str">
        <f>CONCATENATE('2019 Mos G'!I9," at ",'2019 Mos G'!G9)</f>
        <v>RedSox at Giants</v>
      </c>
      <c r="D9" s="119" t="str">
        <f>IF(S9=$C$2,IF('2019 Mos G'!G9=$C$2,'2019 Mos G'!I9,'2019 Mos G'!G9),"")</f>
        <v>Giants</v>
      </c>
      <c r="E9" s="119"/>
      <c r="F9" s="119"/>
      <c r="G9" s="119"/>
      <c r="H9" s="119"/>
      <c r="I9" s="119" t="str">
        <f>'2019 Mos G'!J9</f>
        <v>Centennial Diamond</v>
      </c>
      <c r="J9" s="119"/>
      <c r="K9" s="119"/>
      <c r="L9" s="119"/>
      <c r="M9" s="119" t="str">
        <f>IF($C$2=S9,IF($C$2='2019 Mos G'!G9,"Home","Away"),"")</f>
        <v>Away</v>
      </c>
      <c r="N9" s="119"/>
      <c r="O9" s="130">
        <f>'2019 Mos G'!E9-B9</f>
        <v>8.3333333333333315E-2</v>
      </c>
      <c r="P9" s="79">
        <f t="shared" si="0"/>
        <v>0.35416666666666669</v>
      </c>
      <c r="Q9" s="119"/>
      <c r="R9" s="119"/>
      <c r="S9" s="118" t="str">
        <f t="shared" si="1"/>
        <v/>
      </c>
      <c r="T9" s="119" t="str">
        <f>'2019 Mos G'!I9</f>
        <v>RedSox</v>
      </c>
      <c r="U9" s="119" t="str">
        <f>'2019 Mos G'!G9</f>
        <v>Giants</v>
      </c>
    </row>
    <row r="10" spans="1:25" x14ac:dyDescent="0.25">
      <c r="A10" s="80">
        <f>'2019 Mos G'!B10</f>
        <v>43568</v>
      </c>
      <c r="B10" s="79">
        <f>'2019 Mos G'!D10</f>
        <v>0.45833333333333331</v>
      </c>
      <c r="C10" s="119" t="str">
        <f>CONCATENATE('2019 Mos G'!I10," at ",'2019 Mos G'!G10)</f>
        <v>Astros at Royals</v>
      </c>
      <c r="D10" s="119" t="str">
        <f>IF(S10=$C$2,IF('2019 Mos G'!G10=$C$2,'2019 Mos G'!I10,'2019 Mos G'!G10),"")</f>
        <v>Royals</v>
      </c>
      <c r="E10" s="119"/>
      <c r="F10" s="119"/>
      <c r="G10" s="119"/>
      <c r="H10" s="119"/>
      <c r="I10" s="119" t="str">
        <f>'2019 Mos G'!J10</f>
        <v>Centennial Diamond</v>
      </c>
      <c r="J10" s="119"/>
      <c r="K10" s="119"/>
      <c r="L10" s="119"/>
      <c r="M10" s="119" t="str">
        <f>IF($C$2=S10,IF($C$2='2019 Mos G'!G10,"Home","Away"),"")</f>
        <v>Away</v>
      </c>
      <c r="N10" s="119"/>
      <c r="O10" s="130">
        <f>'2019 Mos G'!E10-B10</f>
        <v>8.3333333333333315E-2</v>
      </c>
      <c r="P10" s="79">
        <f t="shared" si="0"/>
        <v>0.4375</v>
      </c>
      <c r="Q10" s="119"/>
      <c r="R10" s="119"/>
      <c r="S10" s="118" t="str">
        <f t="shared" si="1"/>
        <v/>
      </c>
      <c r="T10" s="119" t="str">
        <f>'2019 Mos G'!I10</f>
        <v>Astros</v>
      </c>
      <c r="U10" s="119" t="str">
        <f>'2019 Mos G'!G10</f>
        <v>Royals</v>
      </c>
    </row>
    <row r="11" spans="1:25" x14ac:dyDescent="0.25">
      <c r="A11" s="80">
        <f>'2019 Mos G'!B11</f>
        <v>43568</v>
      </c>
      <c r="B11" s="79">
        <f>'2019 Mos G'!D11</f>
        <v>0.54166666666666663</v>
      </c>
      <c r="C11" s="119" t="str">
        <f>CONCATENATE('2019 Mos G'!I11," at ",'2019 Mos G'!G11)</f>
        <v>Giants at Angels</v>
      </c>
      <c r="D11" s="119" t="str">
        <f>IF(S11=$C$2,IF('2019 Mos G'!G11=$C$2,'2019 Mos G'!I11,'2019 Mos G'!G11),"")</f>
        <v>Angels</v>
      </c>
      <c r="E11" s="119"/>
      <c r="F11" s="119"/>
      <c r="G11" s="119"/>
      <c r="H11" s="119"/>
      <c r="I11" s="119" t="str">
        <f>'2019 Mos G'!J11</f>
        <v>Centennial Diamond</v>
      </c>
      <c r="J11" s="119"/>
      <c r="K11" s="119"/>
      <c r="L11" s="119"/>
      <c r="M11" s="119" t="str">
        <f>IF($C$2=S11,IF($C$2='2019 Mos G'!G11,"Home","Away"),"")</f>
        <v>Away</v>
      </c>
      <c r="N11" s="119"/>
      <c r="O11" s="130">
        <f>'2019 Mos G'!E11-B11</f>
        <v>8.333333333333337E-2</v>
      </c>
      <c r="P11" s="79">
        <f t="shared" si="0"/>
        <v>0.52083333333333326</v>
      </c>
      <c r="Q11" s="119"/>
      <c r="R11" s="119"/>
      <c r="S11" s="118" t="str">
        <f t="shared" si="1"/>
        <v/>
      </c>
      <c r="T11" s="119" t="str">
        <f>'2019 Mos G'!I11</f>
        <v>Giants</v>
      </c>
      <c r="U11" s="119" t="str">
        <f>'2019 Mos G'!G11</f>
        <v>Angels</v>
      </c>
    </row>
    <row r="12" spans="1:25" x14ac:dyDescent="0.25">
      <c r="A12" s="80">
        <f>'2019 Mos G'!B12</f>
        <v>43568</v>
      </c>
      <c r="B12" s="79">
        <f>'2019 Mos G'!D12</f>
        <v>0.625</v>
      </c>
      <c r="C12" s="119" t="str">
        <f>CONCATENATE('2019 Mos G'!I12," at ",'2019 Mos G'!G12)</f>
        <v>Royals at RedSox</v>
      </c>
      <c r="D12" s="119" t="str">
        <f>IF(S12=$C$2,IF('2019 Mos G'!G12=$C$2,'2019 Mos G'!I12,'2019 Mos G'!G12),"")</f>
        <v>RedSox</v>
      </c>
      <c r="E12" s="119"/>
      <c r="F12" s="119"/>
      <c r="G12" s="119"/>
      <c r="H12" s="119"/>
      <c r="I12" s="119" t="str">
        <f>'2019 Mos G'!J12</f>
        <v>Centennial Diamond</v>
      </c>
      <c r="J12" s="119"/>
      <c r="K12" s="119"/>
      <c r="L12" s="119"/>
      <c r="M12" s="119" t="str">
        <f>IF($C$2=S12,IF($C$2='2019 Mos G'!G12,"Home","Away"),"")</f>
        <v>Away</v>
      </c>
      <c r="N12" s="119"/>
      <c r="O12" s="130">
        <f>'2019 Mos G'!E12-B12</f>
        <v>8.333333333333337E-2</v>
      </c>
      <c r="P12" s="79">
        <f t="shared" si="0"/>
        <v>0.60416666666666663</v>
      </c>
      <c r="Q12" s="119"/>
      <c r="R12" s="119"/>
      <c r="S12" s="118" t="str">
        <f t="shared" si="1"/>
        <v/>
      </c>
      <c r="T12" s="119" t="str">
        <f>'2019 Mos G'!I12</f>
        <v>Royals</v>
      </c>
      <c r="U12" s="119" t="str">
        <f>'2019 Mos G'!G12</f>
        <v>RedSox</v>
      </c>
    </row>
    <row r="13" spans="1:25" x14ac:dyDescent="0.25">
      <c r="A13" s="80">
        <f>'2019 Mos G'!B13</f>
        <v>43568</v>
      </c>
      <c r="B13" s="79">
        <f>'2019 Mos G'!D13</f>
        <v>0.6875</v>
      </c>
      <c r="C13" s="119" t="str">
        <f>CONCATENATE('2019 Mos G'!I13," at ",'2019 Mos G'!G13)</f>
        <v>Brewers at BlueJays</v>
      </c>
      <c r="D13" s="119" t="str">
        <f>IF(S13=$C$2,IF('2019 Mos G'!G13=$C$2,'2019 Mos G'!I13,'2019 Mos G'!G13),"")</f>
        <v>BlueJays</v>
      </c>
      <c r="E13" s="119"/>
      <c r="F13" s="119"/>
      <c r="G13" s="119"/>
      <c r="H13" s="119"/>
      <c r="I13" s="119" t="str">
        <f>'2019 Mos G'!J13</f>
        <v>SSAP #3 - West</v>
      </c>
      <c r="J13" s="119"/>
      <c r="K13" s="119"/>
      <c r="L13" s="119"/>
      <c r="M13" s="119" t="str">
        <f>IF($C$2=S13,IF($C$2='2019 Mos G'!G13,"Home","Away"),"")</f>
        <v>Away</v>
      </c>
      <c r="N13" s="119"/>
      <c r="O13" s="130">
        <f>'2019 Mos G'!E13-B13</f>
        <v>0.10416666666666663</v>
      </c>
      <c r="P13" s="79">
        <f t="shared" si="0"/>
        <v>0.66666666666666663</v>
      </c>
      <c r="Q13" s="119"/>
      <c r="R13" s="119"/>
      <c r="S13" s="118" t="str">
        <f t="shared" si="1"/>
        <v/>
      </c>
      <c r="T13" s="119" t="str">
        <f>'2019 Mos G'!I13</f>
        <v>Brewers</v>
      </c>
      <c r="U13" s="119" t="str">
        <f>'2019 Mos G'!G13</f>
        <v>BlueJays</v>
      </c>
    </row>
    <row r="14" spans="1:25" x14ac:dyDescent="0.25">
      <c r="A14" s="80">
        <f>'2019 Mos G'!B14</f>
        <v>43568</v>
      </c>
      <c r="B14" s="79">
        <f>'2019 Mos G'!D14</f>
        <v>0.70833333333333337</v>
      </c>
      <c r="C14" s="119" t="str">
        <f>CONCATENATE('2019 Mos G'!I14," at ",'2019 Mos G'!G14)</f>
        <v>Angels at Astros</v>
      </c>
      <c r="D14" s="119" t="str">
        <f>IF(S14=$C$2,IF('2019 Mos G'!G14=$C$2,'2019 Mos G'!I14,'2019 Mos G'!G14),"")</f>
        <v>Astros</v>
      </c>
      <c r="E14" s="119"/>
      <c r="F14" s="119"/>
      <c r="G14" s="119"/>
      <c r="H14" s="119"/>
      <c r="I14" s="119" t="str">
        <f>'2019 Mos G'!J14</f>
        <v>Centennial Diamond</v>
      </c>
      <c r="J14" s="119"/>
      <c r="K14" s="119"/>
      <c r="L14" s="119"/>
      <c r="M14" s="119" t="str">
        <f>IF($C$2=S14,IF($C$2='2019 Mos G'!G14,"Home","Away"),"")</f>
        <v>Away</v>
      </c>
      <c r="N14" s="119"/>
      <c r="O14" s="130">
        <f>'2019 Mos G'!E14-B14</f>
        <v>0.10416666666666663</v>
      </c>
      <c r="P14" s="79">
        <f t="shared" si="0"/>
        <v>0.6875</v>
      </c>
      <c r="Q14" s="119"/>
      <c r="R14" s="119"/>
      <c r="S14" s="118" t="str">
        <f t="shared" si="1"/>
        <v/>
      </c>
      <c r="T14" s="119" t="str">
        <f>'2019 Mos G'!I14</f>
        <v>Angels</v>
      </c>
      <c r="U14" s="119" t="str">
        <f>'2019 Mos G'!G14</f>
        <v>Astros</v>
      </c>
    </row>
    <row r="15" spans="1:25" x14ac:dyDescent="0.25">
      <c r="A15" s="80">
        <f>'2019 Mos G'!B15</f>
        <v>43569</v>
      </c>
      <c r="B15" s="79">
        <f>'2019 Mos G'!D15</f>
        <v>0.375</v>
      </c>
      <c r="C15" s="119" t="str">
        <f>CONCATENATE('2019 Mos G'!I15," at ",'2019 Mos G'!G15)</f>
        <v>Royals at Giants</v>
      </c>
      <c r="D15" s="119" t="str">
        <f>IF(S15=$C$2,IF('2019 Mos G'!G15=$C$2,'2019 Mos G'!I15,'2019 Mos G'!G15),"")</f>
        <v>Giants</v>
      </c>
      <c r="E15" s="119"/>
      <c r="F15" s="119"/>
      <c r="G15" s="119"/>
      <c r="H15" s="119"/>
      <c r="I15" s="119" t="str">
        <f>'2019 Mos G'!J15</f>
        <v>Centennial Diamond</v>
      </c>
      <c r="J15" s="119"/>
      <c r="K15" s="119"/>
      <c r="L15" s="119"/>
      <c r="M15" s="119" t="str">
        <f>IF($C$2=S15,IF($C$2='2019 Mos G'!G15,"Home","Away"),"")</f>
        <v>Away</v>
      </c>
      <c r="N15" s="119"/>
      <c r="O15" s="130">
        <f>'2019 Mos G'!E15-B15</f>
        <v>8.3333333333333315E-2</v>
      </c>
      <c r="P15" s="79">
        <f t="shared" si="0"/>
        <v>0.35416666666666669</v>
      </c>
      <c r="Q15" s="119"/>
      <c r="R15" s="119"/>
      <c r="S15" s="118" t="str">
        <f t="shared" si="1"/>
        <v/>
      </c>
      <c r="T15" s="119" t="str">
        <f>'2019 Mos G'!I15</f>
        <v>Royals</v>
      </c>
      <c r="U15" s="119" t="str">
        <f>'2019 Mos G'!G15</f>
        <v>Giants</v>
      </c>
    </row>
    <row r="16" spans="1:25" x14ac:dyDescent="0.25">
      <c r="A16" s="80">
        <f>'2019 Mos G'!B16</f>
        <v>43569</v>
      </c>
      <c r="B16" s="79">
        <f>'2019 Mos G'!D16</f>
        <v>0.41666666666666669</v>
      </c>
      <c r="C16" s="119" t="str">
        <f>CONCATENATE('2019 Mos G'!I16," at ",'2019 Mos G'!G16)</f>
        <v>Athletics at Mariners</v>
      </c>
      <c r="D16" s="119" t="str">
        <f>IF(S16=$C$2,IF('2019 Mos G'!G16=$C$2,'2019 Mos G'!I16,'2019 Mos G'!G16),"")</f>
        <v>Mariners</v>
      </c>
      <c r="E16" s="119"/>
      <c r="F16" s="119"/>
      <c r="G16" s="119"/>
      <c r="H16" s="119"/>
      <c r="I16" s="119" t="str">
        <f>'2019 Mos G'!J16</f>
        <v>Bakerview East</v>
      </c>
      <c r="J16" s="119"/>
      <c r="K16" s="119"/>
      <c r="L16" s="119"/>
      <c r="M16" s="119" t="str">
        <f>IF($C$2=S16,IF($C$2='2019 Mos G'!G16,"Home","Away"),"")</f>
        <v>Away</v>
      </c>
      <c r="N16" s="119"/>
      <c r="O16" s="130">
        <f>'2019 Mos G'!E16-B16</f>
        <v>0.10416666666666669</v>
      </c>
      <c r="P16" s="79">
        <f t="shared" si="0"/>
        <v>0.39583333333333337</v>
      </c>
      <c r="Q16" s="119"/>
      <c r="R16" s="119"/>
      <c r="S16" s="118" t="str">
        <f t="shared" si="1"/>
        <v/>
      </c>
      <c r="T16" s="119" t="str">
        <f>'2019 Mos G'!I16</f>
        <v>Athletics</v>
      </c>
      <c r="U16" s="119" t="str">
        <f>'2019 Mos G'!G16</f>
        <v>Mariners</v>
      </c>
    </row>
    <row r="17" spans="1:21" x14ac:dyDescent="0.25">
      <c r="A17" s="80">
        <f>'2019 Mos G'!B17</f>
        <v>43569</v>
      </c>
      <c r="B17" s="79">
        <f>'2019 Mos G'!D17</f>
        <v>0.45833333333333331</v>
      </c>
      <c r="C17" s="119" t="str">
        <f>CONCATENATE('2019 Mos G'!I17," at ",'2019 Mos G'!G17)</f>
        <v>RedSox at Angels</v>
      </c>
      <c r="D17" s="119" t="str">
        <f>IF(S17=$C$2,IF('2019 Mos G'!G17=$C$2,'2019 Mos G'!I17,'2019 Mos G'!G17),"")</f>
        <v>Angels</v>
      </c>
      <c r="E17" s="119"/>
      <c r="F17" s="119"/>
      <c r="G17" s="119"/>
      <c r="H17" s="119"/>
      <c r="I17" s="119" t="str">
        <f>'2019 Mos G'!J17</f>
        <v>Centennial Diamond</v>
      </c>
      <c r="J17" s="119"/>
      <c r="K17" s="119"/>
      <c r="L17" s="119"/>
      <c r="M17" s="119" t="str">
        <f>IF($C$2=S17,IF($C$2='2019 Mos G'!G17,"Home","Away"),"")</f>
        <v>Away</v>
      </c>
      <c r="N17" s="119"/>
      <c r="O17" s="130">
        <f>'2019 Mos G'!E17-B17</f>
        <v>8.3333333333333315E-2</v>
      </c>
      <c r="P17" s="79">
        <f t="shared" si="0"/>
        <v>0.4375</v>
      </c>
      <c r="Q17" s="119"/>
      <c r="R17" s="119"/>
      <c r="S17" s="118" t="str">
        <f t="shared" si="1"/>
        <v/>
      </c>
      <c r="T17" s="119" t="str">
        <f>'2019 Mos G'!I17</f>
        <v>RedSox</v>
      </c>
      <c r="U17" s="119" t="str">
        <f>'2019 Mos G'!G17</f>
        <v>Angels</v>
      </c>
    </row>
    <row r="18" spans="1:21" x14ac:dyDescent="0.25">
      <c r="A18" s="80">
        <f>'2019 Mos G'!B18</f>
        <v>43569</v>
      </c>
      <c r="B18" s="79">
        <f>'2019 Mos G'!D18</f>
        <v>0.54166666666666663</v>
      </c>
      <c r="C18" s="119" t="str">
        <f>CONCATENATE('2019 Mos G'!I18," at ",'2019 Mos G'!G18)</f>
        <v>Giants at Astros</v>
      </c>
      <c r="D18" s="119" t="str">
        <f>IF(S18=$C$2,IF('2019 Mos G'!G18=$C$2,'2019 Mos G'!I18,'2019 Mos G'!G18),"")</f>
        <v>Astros</v>
      </c>
      <c r="E18" s="119"/>
      <c r="F18" s="119"/>
      <c r="G18" s="119"/>
      <c r="H18" s="119"/>
      <c r="I18" s="119" t="str">
        <f>'2019 Mos G'!J18</f>
        <v>Centennial Diamond</v>
      </c>
      <c r="J18" s="119"/>
      <c r="K18" s="119"/>
      <c r="L18" s="119"/>
      <c r="M18" s="119" t="str">
        <f>IF($C$2=S18,IF($C$2='2019 Mos G'!G18,"Home","Away"),"")</f>
        <v>Away</v>
      </c>
      <c r="N18" s="119"/>
      <c r="O18" s="130">
        <f>'2019 Mos G'!E18-B18</f>
        <v>8.333333333333337E-2</v>
      </c>
      <c r="P18" s="79">
        <f t="shared" si="0"/>
        <v>0.52083333333333326</v>
      </c>
      <c r="Q18" s="119"/>
      <c r="R18" s="119"/>
      <c r="S18" s="118" t="str">
        <f t="shared" si="1"/>
        <v/>
      </c>
      <c r="T18" s="119" t="str">
        <f>'2019 Mos G'!I18</f>
        <v>Giants</v>
      </c>
      <c r="U18" s="119" t="str">
        <f>'2019 Mos G'!G18</f>
        <v>Astros</v>
      </c>
    </row>
    <row r="19" spans="1:21" x14ac:dyDescent="0.25">
      <c r="A19" s="80">
        <f>'2019 Mos G'!B19</f>
        <v>43569</v>
      </c>
      <c r="B19" s="79">
        <f>'2019 Mos G'!D19</f>
        <v>0.54166666666666663</v>
      </c>
      <c r="C19" s="119" t="str">
        <f>CONCATENATE('2019 Mos G'!I19," at ",'2019 Mos G'!G19)</f>
        <v>Rays at Pirates</v>
      </c>
      <c r="D19" s="119" t="str">
        <f>IF(S19=$C$2,IF('2019 Mos G'!G19=$C$2,'2019 Mos G'!I19,'2019 Mos G'!G19),"")</f>
        <v>Pirates</v>
      </c>
      <c r="E19" s="119"/>
      <c r="F19" s="119"/>
      <c r="G19" s="119"/>
      <c r="H19" s="119"/>
      <c r="I19" s="119" t="str">
        <f>'2019 Mos G'!J19</f>
        <v>Bakerview East</v>
      </c>
      <c r="J19" s="119"/>
      <c r="K19" s="119"/>
      <c r="L19" s="119"/>
      <c r="M19" s="119" t="str">
        <f>IF($C$2=S19,IF($C$2='2019 Mos G'!G19,"Home","Away"),"")</f>
        <v>Away</v>
      </c>
      <c r="N19" s="119"/>
      <c r="O19" s="130">
        <f>'2019 Mos G'!E19-B19</f>
        <v>0.10416666666666663</v>
      </c>
      <c r="P19" s="79">
        <f t="shared" si="0"/>
        <v>0.52083333333333326</v>
      </c>
      <c r="Q19" s="119"/>
      <c r="R19" s="119"/>
      <c r="S19" s="118" t="str">
        <f t="shared" si="1"/>
        <v/>
      </c>
      <c r="T19" s="119" t="str">
        <f>'2019 Mos G'!I19</f>
        <v>Rays</v>
      </c>
      <c r="U19" s="119" t="str">
        <f>'2019 Mos G'!G19</f>
        <v>Pirates</v>
      </c>
    </row>
    <row r="20" spans="1:21" x14ac:dyDescent="0.25">
      <c r="A20" s="80">
        <f>'2019 Mos G'!B20</f>
        <v>43569</v>
      </c>
      <c r="B20" s="79">
        <f>'2019 Mos G'!D20</f>
        <v>0.625</v>
      </c>
      <c r="C20" s="119" t="str">
        <f>CONCATENATE('2019 Mos G'!I20," at ",'2019 Mos G'!G20)</f>
        <v>Angels at Royals</v>
      </c>
      <c r="D20" s="119" t="str">
        <f>IF(S20=$C$2,IF('2019 Mos G'!G20=$C$2,'2019 Mos G'!I20,'2019 Mos G'!G20),"")</f>
        <v>Royals</v>
      </c>
      <c r="E20" s="119"/>
      <c r="F20" s="119"/>
      <c r="G20" s="119"/>
      <c r="H20" s="119"/>
      <c r="I20" s="119" t="str">
        <f>'2019 Mos G'!J20</f>
        <v>Centennial Diamond</v>
      </c>
      <c r="J20" s="119"/>
      <c r="K20" s="119"/>
      <c r="L20" s="119"/>
      <c r="M20" s="119" t="str">
        <f>IF($C$2=S20,IF($C$2='2019 Mos G'!G20,"Home","Away"),"")</f>
        <v>Away</v>
      </c>
      <c r="N20" s="119"/>
      <c r="O20" s="130">
        <f>'2019 Mos G'!E20-B20</f>
        <v>8.333333333333337E-2</v>
      </c>
      <c r="P20" s="79">
        <f t="shared" si="0"/>
        <v>0.60416666666666663</v>
      </c>
      <c r="Q20" s="119"/>
      <c r="R20" s="119"/>
      <c r="S20" s="118" t="str">
        <f t="shared" si="1"/>
        <v/>
      </c>
      <c r="T20" s="119" t="str">
        <f>'2019 Mos G'!I20</f>
        <v>Angels</v>
      </c>
      <c r="U20" s="119" t="str">
        <f>'2019 Mos G'!G20</f>
        <v>Royals</v>
      </c>
    </row>
    <row r="21" spans="1:21" x14ac:dyDescent="0.25">
      <c r="A21" s="80">
        <f>'2019 Mos G'!B21</f>
        <v>43569</v>
      </c>
      <c r="B21" s="79">
        <f>'2019 Mos G'!D21</f>
        <v>0.625</v>
      </c>
      <c r="C21" s="119" t="str">
        <f>CONCATENATE('2019 Mos G'!I21," at ",'2019 Mos G'!G21)</f>
        <v>Nationals at Brewers</v>
      </c>
      <c r="D21" s="119" t="str">
        <f>IF(S21=$C$2,IF('2019 Mos G'!G21=$C$2,'2019 Mos G'!I21,'2019 Mos G'!G21),"")</f>
        <v>Brewers</v>
      </c>
      <c r="E21" s="119"/>
      <c r="F21" s="119"/>
      <c r="G21" s="119"/>
      <c r="H21" s="119"/>
      <c r="I21" s="119" t="str">
        <f>'2019 Mos G'!J21</f>
        <v>Bakerview West</v>
      </c>
      <c r="J21" s="119"/>
      <c r="K21" s="119"/>
      <c r="L21" s="119"/>
      <c r="M21" s="119" t="str">
        <f>IF($C$2=S21,IF($C$2='2019 Mos G'!G21,"Home","Away"),"")</f>
        <v>Away</v>
      </c>
      <c r="N21" s="119"/>
      <c r="O21" s="130">
        <f>'2019 Mos G'!E21-B21</f>
        <v>0.10416666666666663</v>
      </c>
      <c r="P21" s="79">
        <f t="shared" si="0"/>
        <v>0.60416666666666663</v>
      </c>
      <c r="Q21" s="119"/>
      <c r="R21" s="119"/>
      <c r="S21" s="118" t="str">
        <f t="shared" si="1"/>
        <v/>
      </c>
      <c r="T21" s="119" t="str">
        <f>'2019 Mos G'!I21</f>
        <v>Nationals</v>
      </c>
      <c r="U21" s="119" t="str">
        <f>'2019 Mos G'!G21</f>
        <v>Brewers</v>
      </c>
    </row>
    <row r="22" spans="1:21" x14ac:dyDescent="0.25">
      <c r="A22" s="80">
        <f>'2019 Mos G'!B22</f>
        <v>43569</v>
      </c>
      <c r="B22" s="79">
        <f>'2019 Mos G'!D22</f>
        <v>0.64583333333333337</v>
      </c>
      <c r="C22" s="119" t="str">
        <f>CONCATENATE('2019 Mos G'!I22," at ",'2019 Mos G'!G22)</f>
        <v>Yankees at BlueJays</v>
      </c>
      <c r="D22" s="119" t="str">
        <f>IF(S22=$C$2,IF('2019 Mos G'!G22=$C$2,'2019 Mos G'!I22,'2019 Mos G'!G22),"")</f>
        <v>BlueJays</v>
      </c>
      <c r="E22" s="119"/>
      <c r="F22" s="119"/>
      <c r="G22" s="119"/>
      <c r="H22" s="119"/>
      <c r="I22" s="119" t="str">
        <f>'2019 Mos G'!J22</f>
        <v>Bakerview East</v>
      </c>
      <c r="J22" s="119"/>
      <c r="K22" s="119"/>
      <c r="L22" s="119"/>
      <c r="M22" s="119" t="str">
        <f>IF($C$2=S22,IF($C$2='2019 Mos G'!G22,"Home","Away"),"")</f>
        <v>Away</v>
      </c>
      <c r="N22" s="119"/>
      <c r="O22" s="130">
        <f>'2019 Mos G'!E22-B22</f>
        <v>0.10416666666666663</v>
      </c>
      <c r="P22" s="79">
        <f t="shared" si="0"/>
        <v>0.625</v>
      </c>
      <c r="Q22" s="119"/>
      <c r="R22" s="119"/>
      <c r="S22" s="118" t="str">
        <f t="shared" si="1"/>
        <v/>
      </c>
      <c r="T22" s="119" t="str">
        <f>'2019 Mos G'!I22</f>
        <v>Yankees</v>
      </c>
      <c r="U22" s="119" t="str">
        <f>'2019 Mos G'!G22</f>
        <v>BlueJays</v>
      </c>
    </row>
    <row r="23" spans="1:21" x14ac:dyDescent="0.25">
      <c r="A23" s="80">
        <f>'2019 Mos G'!B23</f>
        <v>43569</v>
      </c>
      <c r="B23" s="79">
        <f>'2019 Mos G'!D23</f>
        <v>0.70833333333333337</v>
      </c>
      <c r="C23" s="119" t="str">
        <f>CONCATENATE('2019 Mos G'!I23," at ",'2019 Mos G'!G23)</f>
        <v>Astros at RedSox</v>
      </c>
      <c r="D23" s="119" t="str">
        <f>IF(S23=$C$2,IF('2019 Mos G'!G23=$C$2,'2019 Mos G'!I23,'2019 Mos G'!G23),"")</f>
        <v>RedSox</v>
      </c>
      <c r="E23" s="119"/>
      <c r="F23" s="119"/>
      <c r="G23" s="119"/>
      <c r="H23" s="119"/>
      <c r="I23" s="119" t="str">
        <f>'2019 Mos G'!J23</f>
        <v>Centennial Diamond</v>
      </c>
      <c r="J23" s="119"/>
      <c r="K23" s="119"/>
      <c r="L23" s="119"/>
      <c r="M23" s="119" t="str">
        <f>IF($C$2=S23,IF($C$2='2019 Mos G'!G23,"Home","Away"),"")</f>
        <v>Away</v>
      </c>
      <c r="N23" s="119"/>
      <c r="O23" s="130">
        <f>'2019 Mos G'!E23-B23</f>
        <v>0.10416666666666663</v>
      </c>
      <c r="P23" s="79">
        <f t="shared" si="0"/>
        <v>0.6875</v>
      </c>
      <c r="Q23" s="119"/>
      <c r="R23" s="119"/>
      <c r="S23" s="118" t="str">
        <f t="shared" si="1"/>
        <v/>
      </c>
      <c r="T23" s="119" t="str">
        <f>'2019 Mos G'!I23</f>
        <v>Astros</v>
      </c>
      <c r="U23" s="119" t="str">
        <f>'2019 Mos G'!G23</f>
        <v>RedSox</v>
      </c>
    </row>
    <row r="24" spans="1:21" x14ac:dyDescent="0.25">
      <c r="A24" s="80">
        <f>'2019 Mos G'!B24</f>
        <v>43572</v>
      </c>
      <c r="B24" s="79">
        <f>'2019 Mos G'!D24</f>
        <v>0.72916666666666663</v>
      </c>
      <c r="C24" s="119" t="str">
        <f>CONCATENATE('2019 Mos G'!I24," at ",'2019 Mos G'!G24)</f>
        <v>Brewers at Pirates</v>
      </c>
      <c r="D24" s="119" t="str">
        <f>IF(S24=$C$2,IF('2019 Mos G'!G24=$C$2,'2019 Mos G'!I24,'2019 Mos G'!G24),"")</f>
        <v>Pirates</v>
      </c>
      <c r="E24" s="119"/>
      <c r="F24" s="119"/>
      <c r="G24" s="119"/>
      <c r="H24" s="119"/>
      <c r="I24" s="119" t="str">
        <f>'2019 Mos G'!J24</f>
        <v>SSAP #3 - West</v>
      </c>
      <c r="J24" s="119"/>
      <c r="K24" s="119"/>
      <c r="L24" s="119"/>
      <c r="M24" s="119" t="str">
        <f>IF($C$2=S24,IF($C$2='2019 Mos G'!G24,"Home","Away"),"")</f>
        <v>Away</v>
      </c>
      <c r="N24" s="119"/>
      <c r="O24" s="130">
        <f>'2019 Mos G'!E24-B24</f>
        <v>0.10416666666666663</v>
      </c>
      <c r="P24" s="79">
        <f t="shared" si="0"/>
        <v>0.70833333333333326</v>
      </c>
      <c r="Q24" s="119"/>
      <c r="R24" s="119"/>
      <c r="S24" s="118" t="str">
        <f t="shared" si="1"/>
        <v/>
      </c>
      <c r="T24" s="119" t="str">
        <f>'2019 Mos G'!I24</f>
        <v>Brewers</v>
      </c>
      <c r="U24" s="119" t="str">
        <f>'2019 Mos G'!G24</f>
        <v>Pirates</v>
      </c>
    </row>
    <row r="25" spans="1:21" x14ac:dyDescent="0.25">
      <c r="A25" s="80">
        <f>'2019 Mos G'!B25</f>
        <v>43573</v>
      </c>
      <c r="B25" s="79">
        <f>'2019 Mos G'!D25</f>
        <v>0.72916666666666663</v>
      </c>
      <c r="C25" s="119" t="str">
        <f>CONCATENATE('2019 Mos G'!I25," at ",'2019 Mos G'!G25)</f>
        <v>Mariners at Yankees</v>
      </c>
      <c r="D25" s="119" t="str">
        <f>IF(S25=$C$2,IF('2019 Mos G'!G25=$C$2,'2019 Mos G'!I25,'2019 Mos G'!G25),"")</f>
        <v>Yankees</v>
      </c>
      <c r="E25" s="119"/>
      <c r="F25" s="119"/>
      <c r="G25" s="119"/>
      <c r="H25" s="119"/>
      <c r="I25" s="119" t="str">
        <f>'2019 Mos G'!J25</f>
        <v>SSAP #3 - East</v>
      </c>
      <c r="J25" s="119"/>
      <c r="K25" s="119"/>
      <c r="L25" s="119"/>
      <c r="M25" s="119" t="str">
        <f>IF($C$2=S25,IF($C$2='2019 Mos G'!G25,"Home","Away"),"")</f>
        <v>Away</v>
      </c>
      <c r="N25" s="119"/>
      <c r="O25" s="130">
        <f>'2019 Mos G'!E25-B25</f>
        <v>0.10416666666666663</v>
      </c>
      <c r="P25" s="79">
        <f t="shared" si="0"/>
        <v>0.70833333333333326</v>
      </c>
      <c r="Q25" s="119"/>
      <c r="R25" s="119"/>
      <c r="S25" s="118" t="str">
        <f t="shared" si="1"/>
        <v/>
      </c>
      <c r="T25" s="119" t="str">
        <f>'2019 Mos G'!I25</f>
        <v>Mariners</v>
      </c>
      <c r="U25" s="119" t="str">
        <f>'2019 Mos G'!G25</f>
        <v>Yankees</v>
      </c>
    </row>
    <row r="26" spans="1:21" x14ac:dyDescent="0.25">
      <c r="A26" s="80">
        <f>'2019 Mos G'!B26</f>
        <v>43573</v>
      </c>
      <c r="B26" s="79">
        <f>'2019 Mos G'!D26</f>
        <v>0.72916666666666663</v>
      </c>
      <c r="C26" s="119" t="str">
        <f>CONCATENATE('2019 Mos G'!I26," at ",'2019 Mos G'!G26)</f>
        <v>BlueJays at Athletics</v>
      </c>
      <c r="D26" s="119" t="str">
        <f>IF(S26=$C$2,IF('2019 Mos G'!G26=$C$2,'2019 Mos G'!I26,'2019 Mos G'!G26),"")</f>
        <v>Athletics</v>
      </c>
      <c r="E26" s="119"/>
      <c r="F26" s="119"/>
      <c r="G26" s="119"/>
      <c r="H26" s="119"/>
      <c r="I26" s="119" t="str">
        <f>'2019 Mos G'!J26</f>
        <v>SSAP #3 - West</v>
      </c>
      <c r="J26" s="119"/>
      <c r="K26" s="119"/>
      <c r="L26" s="119"/>
      <c r="M26" s="119" t="str">
        <f>IF($C$2=S26,IF($C$2='2019 Mos G'!G26,"Home","Away"),"")</f>
        <v>Away</v>
      </c>
      <c r="N26" s="119"/>
      <c r="O26" s="130">
        <f>'2019 Mos G'!E26-B26</f>
        <v>0.10416666666666663</v>
      </c>
      <c r="P26" s="79">
        <f t="shared" si="0"/>
        <v>0.70833333333333326</v>
      </c>
      <c r="Q26" s="119"/>
      <c r="R26" s="119"/>
      <c r="S26" s="118" t="str">
        <f t="shared" si="1"/>
        <v/>
      </c>
      <c r="T26" s="119" t="str">
        <f>'2019 Mos G'!I26</f>
        <v>BlueJays</v>
      </c>
      <c r="U26" s="119" t="str">
        <f>'2019 Mos G'!G26</f>
        <v>Athletics</v>
      </c>
    </row>
    <row r="27" spans="1:21" x14ac:dyDescent="0.25">
      <c r="A27" s="80">
        <f>'2019 Mos G'!B27</f>
        <v>43573</v>
      </c>
      <c r="B27" s="79">
        <f>'2019 Mos G'!D27</f>
        <v>0.72916666666666663</v>
      </c>
      <c r="C27" s="119" t="str">
        <f>CONCATENATE('2019 Mos G'!I27," at ",'2019 Mos G'!G27)</f>
        <v>Rays at Mets</v>
      </c>
      <c r="D27" s="119" t="str">
        <f>IF(S27=$C$2,IF('2019 Mos G'!G27=$C$2,'2019 Mos G'!I27,'2019 Mos G'!G27),"")</f>
        <v>Mets</v>
      </c>
      <c r="E27" s="119"/>
      <c r="F27" s="119"/>
      <c r="G27" s="119"/>
      <c r="H27" s="119"/>
      <c r="I27" s="119" t="str">
        <f>'2019 Mos G'!J27</f>
        <v>Centennial Diamond</v>
      </c>
      <c r="J27" s="119"/>
      <c r="K27" s="119"/>
      <c r="L27" s="119"/>
      <c r="M27" s="119" t="str">
        <f>IF($C$2=S27,IF($C$2='2019 Mos G'!G27,"Home","Away"),"")</f>
        <v>Away</v>
      </c>
      <c r="N27" s="119"/>
      <c r="O27" s="130">
        <f>'2019 Mos G'!E27-B27</f>
        <v>0.10416666666666663</v>
      </c>
      <c r="P27" s="79">
        <f t="shared" si="0"/>
        <v>0.70833333333333326</v>
      </c>
      <c r="Q27" s="119"/>
      <c r="R27" s="119"/>
      <c r="S27" s="118" t="str">
        <f t="shared" si="1"/>
        <v/>
      </c>
      <c r="T27" s="119" t="str">
        <f>'2019 Mos G'!I27</f>
        <v>Rays</v>
      </c>
      <c r="U27" s="119" t="str">
        <f>'2019 Mos G'!G27</f>
        <v>Mets</v>
      </c>
    </row>
    <row r="28" spans="1:21" x14ac:dyDescent="0.25">
      <c r="A28" s="80">
        <f>'2019 Mos G'!B28</f>
        <v>43579</v>
      </c>
      <c r="B28" s="79">
        <f>'2019 Mos G'!D28</f>
        <v>0.72916666666666663</v>
      </c>
      <c r="C28" s="119" t="str">
        <f>CONCATENATE('2019 Mos G'!I28," at ",'2019 Mos G'!G28)</f>
        <v>Nationals at BlueJays</v>
      </c>
      <c r="D28" s="119" t="str">
        <f>IF(S28=$C$2,IF('2019 Mos G'!G28=$C$2,'2019 Mos G'!I28,'2019 Mos G'!G28),"")</f>
        <v>BlueJays</v>
      </c>
      <c r="E28" s="119"/>
      <c r="F28" s="119"/>
      <c r="G28" s="119"/>
      <c r="H28" s="119"/>
      <c r="I28" s="119" t="str">
        <f>'2019 Mos G'!J28</f>
        <v>SSAP #3 - West</v>
      </c>
      <c r="J28" s="119"/>
      <c r="K28" s="119"/>
      <c r="L28" s="119"/>
      <c r="M28" s="119" t="str">
        <f>IF($C$2=S28,IF($C$2='2019 Mos G'!G28,"Home","Away"),"")</f>
        <v>Away</v>
      </c>
      <c r="N28" s="119"/>
      <c r="O28" s="130">
        <f>'2019 Mos G'!E28-B28</f>
        <v>0.10416666666666663</v>
      </c>
      <c r="P28" s="79">
        <f t="shared" si="0"/>
        <v>0.70833333333333326</v>
      </c>
      <c r="Q28" s="119"/>
      <c r="R28" s="119"/>
      <c r="S28" s="118" t="str">
        <f t="shared" si="1"/>
        <v/>
      </c>
      <c r="T28" s="119" t="str">
        <f>'2019 Mos G'!I28</f>
        <v>Nationals</v>
      </c>
      <c r="U28" s="119" t="str">
        <f>'2019 Mos G'!G28</f>
        <v>BlueJays</v>
      </c>
    </row>
    <row r="29" spans="1:21" x14ac:dyDescent="0.25">
      <c r="A29" s="80">
        <f>'2019 Mos G'!B29</f>
        <v>43580</v>
      </c>
      <c r="B29" s="79">
        <f>'2019 Mos G'!D29</f>
        <v>0.72916666666666663</v>
      </c>
      <c r="C29" s="119" t="str">
        <f>CONCATENATE('2019 Mos G'!I29," at ",'2019 Mos G'!G29)</f>
        <v>Yankees at Mariners</v>
      </c>
      <c r="D29" s="119" t="str">
        <f>IF(S29=$C$2,IF('2019 Mos G'!G29=$C$2,'2019 Mos G'!I29,'2019 Mos G'!G29),"")</f>
        <v>Mariners</v>
      </c>
      <c r="E29" s="119"/>
      <c r="F29" s="119"/>
      <c r="G29" s="119"/>
      <c r="H29" s="119"/>
      <c r="I29" s="119" t="str">
        <f>'2019 Mos G'!J29</f>
        <v>SSAP #3 - East</v>
      </c>
      <c r="J29" s="119"/>
      <c r="K29" s="119"/>
      <c r="L29" s="119"/>
      <c r="M29" s="119" t="str">
        <f>IF($C$2=S29,IF($C$2='2019 Mos G'!G29,"Home","Away"),"")</f>
        <v>Away</v>
      </c>
      <c r="N29" s="119"/>
      <c r="O29" s="130">
        <f>'2019 Mos G'!E29-B29</f>
        <v>0.10416666666666663</v>
      </c>
      <c r="P29" s="79">
        <f t="shared" si="0"/>
        <v>0.70833333333333326</v>
      </c>
      <c r="Q29" s="119"/>
      <c r="R29" s="119"/>
      <c r="S29" s="118" t="str">
        <f t="shared" si="1"/>
        <v/>
      </c>
      <c r="T29" s="119" t="str">
        <f>'2019 Mos G'!I29</f>
        <v>Yankees</v>
      </c>
      <c r="U29" s="119" t="str">
        <f>'2019 Mos G'!G29</f>
        <v>Mariners</v>
      </c>
    </row>
    <row r="30" spans="1:21" x14ac:dyDescent="0.25">
      <c r="A30" s="80">
        <f>'2019 Mos G'!B30</f>
        <v>43580</v>
      </c>
      <c r="B30" s="79">
        <f>'2019 Mos G'!D30</f>
        <v>0.72916666666666663</v>
      </c>
      <c r="C30" s="119" t="str">
        <f>CONCATENATE('2019 Mos G'!I30," at ",'2019 Mos G'!G30)</f>
        <v>Athletics at Rays</v>
      </c>
      <c r="D30" s="119" t="str">
        <f>IF(S30=$C$2,IF('2019 Mos G'!G30=$C$2,'2019 Mos G'!I30,'2019 Mos G'!G30),"")</f>
        <v>Rays</v>
      </c>
      <c r="E30" s="119"/>
      <c r="F30" s="119"/>
      <c r="G30" s="119"/>
      <c r="H30" s="119"/>
      <c r="I30" s="119" t="str">
        <f>'2019 Mos G'!J30</f>
        <v>SSAP #3 - West</v>
      </c>
      <c r="J30" s="119"/>
      <c r="K30" s="119"/>
      <c r="L30" s="119"/>
      <c r="M30" s="119" t="str">
        <f>IF($C$2=S30,IF($C$2='2019 Mos G'!G30,"Home","Away"),"")</f>
        <v>Away</v>
      </c>
      <c r="N30" s="119"/>
      <c r="O30" s="130">
        <f>'2019 Mos G'!E30-B30</f>
        <v>0.10416666666666663</v>
      </c>
      <c r="P30" s="79">
        <f t="shared" si="0"/>
        <v>0.70833333333333326</v>
      </c>
      <c r="Q30" s="119"/>
      <c r="R30" s="119"/>
      <c r="S30" s="118" t="str">
        <f t="shared" si="1"/>
        <v/>
      </c>
      <c r="T30" s="119" t="str">
        <f>'2019 Mos G'!I30</f>
        <v>Athletics</v>
      </c>
      <c r="U30" s="119" t="str">
        <f>'2019 Mos G'!G30</f>
        <v>Rays</v>
      </c>
    </row>
    <row r="31" spans="1:21" x14ac:dyDescent="0.25">
      <c r="A31" s="80">
        <f>'2019 Mos G'!B31</f>
        <v>43580</v>
      </c>
      <c r="B31" s="79">
        <f>'2019 Mos G'!D31</f>
        <v>0.72916666666666663</v>
      </c>
      <c r="C31" s="119" t="str">
        <f>CONCATENATE('2019 Mos G'!I31," at ",'2019 Mos G'!G31)</f>
        <v>Mets at Brewers</v>
      </c>
      <c r="D31" s="119" t="str">
        <f>IF(S31=$C$2,IF('2019 Mos G'!G31=$C$2,'2019 Mos G'!I31,'2019 Mos G'!G31),"")</f>
        <v>Brewers</v>
      </c>
      <c r="E31" s="119"/>
      <c r="F31" s="119"/>
      <c r="G31" s="119"/>
      <c r="H31" s="119"/>
      <c r="I31" s="119" t="str">
        <f>'2019 Mos G'!J31</f>
        <v>Centennial Diamond</v>
      </c>
      <c r="J31" s="119"/>
      <c r="K31" s="119"/>
      <c r="L31" s="119"/>
      <c r="M31" s="119" t="str">
        <f>IF($C$2=S31,IF($C$2='2019 Mos G'!G31,"Home","Away"),"")</f>
        <v>Away</v>
      </c>
      <c r="N31" s="119"/>
      <c r="O31" s="130">
        <f>'2019 Mos G'!E31-B31</f>
        <v>0.10416666666666663</v>
      </c>
      <c r="P31" s="79">
        <f t="shared" si="0"/>
        <v>0.70833333333333326</v>
      </c>
      <c r="Q31" s="119"/>
      <c r="R31" s="119"/>
      <c r="S31" s="118" t="str">
        <f t="shared" si="1"/>
        <v/>
      </c>
      <c r="T31" s="119" t="str">
        <f>'2019 Mos G'!I31</f>
        <v>Mets</v>
      </c>
      <c r="U31" s="119" t="str">
        <f>'2019 Mos G'!G31</f>
        <v>Brewers</v>
      </c>
    </row>
    <row r="32" spans="1:21" x14ac:dyDescent="0.25">
      <c r="A32" s="80">
        <f>'2019 Mos G'!B32</f>
        <v>43581</v>
      </c>
      <c r="B32" s="79">
        <f>'2019 Mos G'!D32</f>
        <v>0.70833333333333337</v>
      </c>
      <c r="C32" s="119" t="str">
        <f>CONCATENATE('2019 Mos G'!I32," at ",'2019 Mos G'!G32)</f>
        <v>RedSox at Giants</v>
      </c>
      <c r="D32" s="119" t="str">
        <f>IF(S32=$C$2,IF('2019 Mos G'!G32=$C$2,'2019 Mos G'!I32,'2019 Mos G'!G32),"")</f>
        <v>Giants</v>
      </c>
      <c r="E32" s="119"/>
      <c r="F32" s="119"/>
      <c r="G32" s="119"/>
      <c r="H32" s="119"/>
      <c r="I32" s="119" t="str">
        <f>'2019 Mos G'!J32</f>
        <v>Softball City</v>
      </c>
      <c r="J32" s="119"/>
      <c r="K32" s="119"/>
      <c r="L32" s="119"/>
      <c r="M32" s="119" t="str">
        <f>IF($C$2=S32,IF($C$2='2019 Mos G'!G32,"Home","Away"),"")</f>
        <v>Away</v>
      </c>
      <c r="N32" s="119"/>
      <c r="O32" s="130">
        <f>'2019 Mos G'!E32-B32</f>
        <v>8.3333333333333259E-2</v>
      </c>
      <c r="P32" s="79">
        <f t="shared" si="0"/>
        <v>0.6875</v>
      </c>
      <c r="Q32" s="119"/>
      <c r="R32" s="119"/>
      <c r="S32" s="118" t="str">
        <f t="shared" si="1"/>
        <v/>
      </c>
      <c r="T32" s="119" t="str">
        <f>'2019 Mos G'!I32</f>
        <v>RedSox</v>
      </c>
      <c r="U32" s="119" t="str">
        <f>'2019 Mos G'!G32</f>
        <v>Giants</v>
      </c>
    </row>
    <row r="33" spans="1:21" x14ac:dyDescent="0.25">
      <c r="A33" s="80">
        <f>'2019 Mos G'!B33</f>
        <v>43581</v>
      </c>
      <c r="B33" s="79">
        <f>'2019 Mos G'!D33</f>
        <v>0.70833333333333337</v>
      </c>
      <c r="C33" s="119" t="str">
        <f>CONCATENATE('2019 Mos G'!I33," at ",'2019 Mos G'!G33)</f>
        <v>Astros at Royals</v>
      </c>
      <c r="D33" s="119" t="str">
        <f>IF(S33=$C$2,IF('2019 Mos G'!G33=$C$2,'2019 Mos G'!I33,'2019 Mos G'!G33),"")</f>
        <v>Royals</v>
      </c>
      <c r="E33" s="119"/>
      <c r="F33" s="119"/>
      <c r="G33" s="119"/>
      <c r="H33" s="119"/>
      <c r="I33" s="119" t="str">
        <f>'2019 Mos G'!J33</f>
        <v>Centennial Diamond</v>
      </c>
      <c r="J33" s="119"/>
      <c r="K33" s="119"/>
      <c r="L33" s="119"/>
      <c r="M33" s="119" t="str">
        <f>IF($C$2=S33,IF($C$2='2019 Mos G'!G33,"Home","Away"),"")</f>
        <v>Away</v>
      </c>
      <c r="N33" s="119"/>
      <c r="O33" s="130">
        <f>'2019 Mos G'!E33-B33</f>
        <v>8.3333333333333259E-2</v>
      </c>
      <c r="P33" s="79">
        <f t="shared" si="0"/>
        <v>0.6875</v>
      </c>
      <c r="Q33" s="119"/>
      <c r="R33" s="119"/>
      <c r="S33" s="118" t="str">
        <f t="shared" si="1"/>
        <v/>
      </c>
      <c r="T33" s="119" t="str">
        <f>'2019 Mos G'!I33</f>
        <v>Astros</v>
      </c>
      <c r="U33" s="119" t="str">
        <f>'2019 Mos G'!G33</f>
        <v>Royals</v>
      </c>
    </row>
    <row r="34" spans="1:21" x14ac:dyDescent="0.25">
      <c r="A34" s="80">
        <f>'2019 Mos G'!B34</f>
        <v>43581</v>
      </c>
      <c r="B34" s="79">
        <f>'2019 Mos G'!D34</f>
        <v>0.79166666666666663</v>
      </c>
      <c r="C34" s="119" t="str">
        <f>CONCATENATE('2019 Mos G'!I34," at ",'2019 Mos G'!G34)</f>
        <v>NorthShore at Angels</v>
      </c>
      <c r="D34" s="119" t="str">
        <f>IF(S34=$C$2,IF('2019 Mos G'!G34=$C$2,'2019 Mos G'!I34,'2019 Mos G'!G34),"")</f>
        <v>Angels</v>
      </c>
      <c r="E34" s="119"/>
      <c r="F34" s="119"/>
      <c r="G34" s="119"/>
      <c r="H34" s="119"/>
      <c r="I34" s="119" t="str">
        <f>'2019 Mos G'!J34</f>
        <v>Softball City</v>
      </c>
      <c r="J34" s="119"/>
      <c r="K34" s="119"/>
      <c r="L34" s="119"/>
      <c r="M34" s="119" t="str">
        <f>IF($C$2=S34,IF($C$2='2019 Mos G'!G34,"Home","Away"),"")</f>
        <v>Away</v>
      </c>
      <c r="N34" s="119"/>
      <c r="O34" s="130">
        <f>'2019 Mos G'!E34-B34</f>
        <v>8.333333333333337E-2</v>
      </c>
      <c r="P34" s="79">
        <f t="shared" si="0"/>
        <v>0.77083333333333326</v>
      </c>
      <c r="Q34" s="119"/>
      <c r="R34" s="119"/>
      <c r="S34" s="118" t="str">
        <f t="shared" si="1"/>
        <v/>
      </c>
      <c r="T34" s="119" t="str">
        <f>'2019 Mos G'!I34</f>
        <v>NorthShore</v>
      </c>
      <c r="U34" s="119" t="str">
        <f>'2019 Mos G'!G34</f>
        <v>Angels</v>
      </c>
    </row>
    <row r="35" spans="1:21" x14ac:dyDescent="0.25">
      <c r="A35" s="80">
        <f>'2019 Mos G'!B35</f>
        <v>43582</v>
      </c>
      <c r="B35" s="79">
        <f>'2019 Mos G'!D35</f>
        <v>0.5</v>
      </c>
      <c r="C35" s="119" t="str">
        <f>CONCATENATE('2019 Mos G'!I35," at ",'2019 Mos G'!G35)</f>
        <v>Pirates at Mariners</v>
      </c>
      <c r="D35" s="119" t="str">
        <f>IF(S35=$C$2,IF('2019 Mos G'!G35=$C$2,'2019 Mos G'!I35,'2019 Mos G'!G35),"")</f>
        <v>Mariners</v>
      </c>
      <c r="E35" s="119"/>
      <c r="F35" s="119"/>
      <c r="G35" s="119"/>
      <c r="H35" s="119"/>
      <c r="I35" s="119" t="str">
        <f>'2019 Mos G'!J35</f>
        <v>Centennial Diamond</v>
      </c>
      <c r="J35" s="119"/>
      <c r="K35" s="119"/>
      <c r="L35" s="119"/>
      <c r="M35" s="119" t="str">
        <f>IF($C$2=S35,IF($C$2='2019 Mos G'!G35,"Home","Away"),"")</f>
        <v>Away</v>
      </c>
      <c r="N35" s="119"/>
      <c r="O35" s="130">
        <f>'2019 Mos G'!E35-B35</f>
        <v>0.10416666666666663</v>
      </c>
      <c r="P35" s="79">
        <f t="shared" si="0"/>
        <v>0.47916666666666669</v>
      </c>
      <c r="Q35" s="119"/>
      <c r="R35" s="119"/>
      <c r="S35" s="118" t="str">
        <f t="shared" si="1"/>
        <v/>
      </c>
      <c r="T35" s="119" t="str">
        <f>'2019 Mos G'!I35</f>
        <v>Pirates</v>
      </c>
      <c r="U35" s="119" t="str">
        <f>'2019 Mos G'!G35</f>
        <v>Mariners</v>
      </c>
    </row>
    <row r="36" spans="1:21" x14ac:dyDescent="0.25">
      <c r="A36" s="80">
        <f>'2019 Mos G'!B36</f>
        <v>43582</v>
      </c>
      <c r="B36" s="79">
        <f>'2019 Mos G'!D36</f>
        <v>0.60416666666666663</v>
      </c>
      <c r="C36" s="119" t="str">
        <f>CONCATENATE('2019 Mos G'!I36," at ",'2019 Mos G'!G36)</f>
        <v>Brewers at BlueJays</v>
      </c>
      <c r="D36" s="119" t="str">
        <f>IF(S36=$C$2,IF('2019 Mos G'!G36=$C$2,'2019 Mos G'!I36,'2019 Mos G'!G36),"")</f>
        <v>BlueJays</v>
      </c>
      <c r="E36" s="119"/>
      <c r="F36" s="119"/>
      <c r="G36" s="119"/>
      <c r="H36" s="119"/>
      <c r="I36" s="119" t="str">
        <f>'2019 Mos G'!J36</f>
        <v>Centennial Diamond</v>
      </c>
      <c r="J36" s="119"/>
      <c r="K36" s="119"/>
      <c r="L36" s="119"/>
      <c r="M36" s="119" t="str">
        <f>IF($C$2=S36,IF($C$2='2019 Mos G'!G36,"Home","Away"),"")</f>
        <v>Away</v>
      </c>
      <c r="N36" s="119"/>
      <c r="O36" s="130">
        <f>'2019 Mos G'!E36-B36</f>
        <v>0.10416666666666663</v>
      </c>
      <c r="P36" s="79">
        <f t="shared" si="0"/>
        <v>0.58333333333333326</v>
      </c>
      <c r="Q36" s="119"/>
      <c r="R36" s="119"/>
      <c r="S36" s="118" t="str">
        <f t="shared" si="1"/>
        <v/>
      </c>
      <c r="T36" s="119" t="str">
        <f>'2019 Mos G'!I36</f>
        <v>Brewers</v>
      </c>
      <c r="U36" s="119" t="str">
        <f>'2019 Mos G'!G36</f>
        <v>BlueJays</v>
      </c>
    </row>
    <row r="37" spans="1:21" x14ac:dyDescent="0.25">
      <c r="A37" s="80">
        <f>'2019 Mos G'!B37</f>
        <v>43582</v>
      </c>
      <c r="B37" s="79">
        <f>'2019 Mos G'!D37</f>
        <v>0.6875</v>
      </c>
      <c r="C37" s="119" t="str">
        <f>CONCATENATE('2019 Mos G'!I37," at ",'2019 Mos G'!G37)</f>
        <v>Athletics at Yankees</v>
      </c>
      <c r="D37" s="119" t="str">
        <f>IF(S37=$C$2,IF('2019 Mos G'!G37=$C$2,'2019 Mos G'!I37,'2019 Mos G'!G37),"")</f>
        <v>Yankees</v>
      </c>
      <c r="E37" s="119"/>
      <c r="F37" s="119"/>
      <c r="G37" s="119"/>
      <c r="H37" s="119"/>
      <c r="I37" s="119" t="str">
        <f>'2019 Mos G'!J37</f>
        <v>Centennial Diamond</v>
      </c>
      <c r="J37" s="119"/>
      <c r="K37" s="119"/>
      <c r="L37" s="119"/>
      <c r="M37" s="119" t="str">
        <f>IF($C$2=S37,IF($C$2='2019 Mos G'!G37,"Home","Away"),"")</f>
        <v>Away</v>
      </c>
      <c r="N37" s="119"/>
      <c r="O37" s="130">
        <f>'2019 Mos G'!E37-B37</f>
        <v>0.10416666666666663</v>
      </c>
      <c r="P37" s="79">
        <f t="shared" si="0"/>
        <v>0.66666666666666663</v>
      </c>
      <c r="Q37" s="119"/>
      <c r="R37" s="119"/>
      <c r="S37" s="118" t="str">
        <f t="shared" si="1"/>
        <v/>
      </c>
      <c r="T37" s="119" t="str">
        <f>'2019 Mos G'!I37</f>
        <v>Athletics</v>
      </c>
      <c r="U37" s="119" t="str">
        <f>'2019 Mos G'!G37</f>
        <v>Yankees</v>
      </c>
    </row>
    <row r="38" spans="1:21" x14ac:dyDescent="0.25">
      <c r="A38" s="80">
        <f>'2019 Mos G'!B38</f>
        <v>43582</v>
      </c>
      <c r="B38" s="79">
        <f>'2019 Mos G'!D38</f>
        <v>0.70833333333333337</v>
      </c>
      <c r="C38" s="119" t="str">
        <f>CONCATENATE('2019 Mos G'!I38," at ",'2019 Mos G'!G38)</f>
        <v>Mets at Nationals</v>
      </c>
      <c r="D38" s="119" t="str">
        <f>IF(S38=$C$2,IF('2019 Mos G'!G38=$C$2,'2019 Mos G'!I38,'2019 Mos G'!G38),"")</f>
        <v>Nationals</v>
      </c>
      <c r="E38" s="119"/>
      <c r="F38" s="119"/>
      <c r="G38" s="119"/>
      <c r="H38" s="119"/>
      <c r="I38" s="119" t="str">
        <f>'2019 Mos G'!J38</f>
        <v>Centennial Diamond</v>
      </c>
      <c r="J38" s="119"/>
      <c r="K38" s="119"/>
      <c r="L38" s="119"/>
      <c r="M38" s="119" t="str">
        <f>IF($C$2=S38,IF($C$2='2019 Mos G'!G38,"Home","Away"),"")</f>
        <v>Away</v>
      </c>
      <c r="N38" s="119"/>
      <c r="O38" s="130">
        <f>'2019 Mos G'!E38-B38</f>
        <v>0.10416666666666663</v>
      </c>
      <c r="P38" s="79">
        <f t="shared" si="0"/>
        <v>0.6875</v>
      </c>
      <c r="Q38" s="119"/>
      <c r="R38" s="119"/>
      <c r="S38" s="118" t="str">
        <f t="shared" si="1"/>
        <v/>
      </c>
      <c r="T38" s="119" t="str">
        <f>'2019 Mos G'!I38</f>
        <v>Mets</v>
      </c>
      <c r="U38" s="119" t="str">
        <f>'2019 Mos G'!G38</f>
        <v>Nationals</v>
      </c>
    </row>
    <row r="39" spans="1:21" x14ac:dyDescent="0.25">
      <c r="A39" s="80">
        <f>'2019 Mos G'!B39</f>
        <v>43583</v>
      </c>
      <c r="B39" s="79">
        <f>'2019 Mos G'!D39</f>
        <v>0.41666666666666669</v>
      </c>
      <c r="C39" s="119" t="str">
        <f>CONCATENATE('2019 Mos G'!I39," at ",'2019 Mos G'!G39)</f>
        <v>Giants at Astros</v>
      </c>
      <c r="D39" s="119" t="str">
        <f>IF(S39=$C$2,IF('2019 Mos G'!G39=$C$2,'2019 Mos G'!I39,'2019 Mos G'!G39),"")</f>
        <v>Astros</v>
      </c>
      <c r="E39" s="119"/>
      <c r="F39" s="119"/>
      <c r="G39" s="119"/>
      <c r="H39" s="119"/>
      <c r="I39" s="119" t="str">
        <f>'2019 Mos G'!J39</f>
        <v>Centennial Diamond</v>
      </c>
      <c r="J39" s="119"/>
      <c r="K39" s="119"/>
      <c r="L39" s="119"/>
      <c r="M39" s="119" t="str">
        <f>IF($C$2=S39,IF($C$2='2019 Mos G'!G39,"Home","Away"),"")</f>
        <v>Away</v>
      </c>
      <c r="N39" s="119"/>
      <c r="O39" s="130">
        <f>'2019 Mos G'!E39-B39</f>
        <v>0.10416666666666669</v>
      </c>
      <c r="P39" s="79">
        <f t="shared" si="0"/>
        <v>0.39583333333333337</v>
      </c>
      <c r="Q39" s="119"/>
      <c r="R39" s="119"/>
      <c r="S39" s="118" t="str">
        <f t="shared" si="1"/>
        <v/>
      </c>
      <c r="T39" s="119" t="str">
        <f>'2019 Mos G'!I39</f>
        <v>Giants</v>
      </c>
      <c r="U39" s="119" t="str">
        <f>'2019 Mos G'!G39</f>
        <v>Astros</v>
      </c>
    </row>
    <row r="40" spans="1:21" x14ac:dyDescent="0.25">
      <c r="A40" s="80">
        <f>'2019 Mos G'!B40</f>
        <v>43583</v>
      </c>
      <c r="B40" s="79">
        <f>'2019 Mos G'!D40</f>
        <v>0.54166666666666663</v>
      </c>
      <c r="C40" s="119" t="str">
        <f>CONCATENATE('2019 Mos G'!I40," at ",'2019 Mos G'!G40)</f>
        <v>Angels at RedSox</v>
      </c>
      <c r="D40" s="119" t="str">
        <f>IF(S40=$C$2,IF('2019 Mos G'!G40=$C$2,'2019 Mos G'!I40,'2019 Mos G'!G40),"")</f>
        <v>RedSox</v>
      </c>
      <c r="E40" s="119"/>
      <c r="F40" s="119"/>
      <c r="G40" s="119"/>
      <c r="H40" s="119"/>
      <c r="I40" s="119" t="str">
        <f>'2019 Mos G'!J40</f>
        <v>Centennial Diamond</v>
      </c>
      <c r="J40" s="119"/>
      <c r="K40" s="119"/>
      <c r="L40" s="119"/>
      <c r="M40" s="119" t="str">
        <f>IF($C$2=S40,IF($C$2='2019 Mos G'!G40,"Home","Away"),"")</f>
        <v>Away</v>
      </c>
      <c r="N40" s="119"/>
      <c r="O40" s="130">
        <f>'2019 Mos G'!E40-B40</f>
        <v>0.10416666666666663</v>
      </c>
      <c r="P40" s="79">
        <f t="shared" si="0"/>
        <v>0.52083333333333326</v>
      </c>
      <c r="Q40" s="119"/>
      <c r="R40" s="119"/>
      <c r="S40" s="118" t="str">
        <f t="shared" si="1"/>
        <v/>
      </c>
      <c r="T40" s="119" t="str">
        <f>'2019 Mos G'!I40</f>
        <v>Angels</v>
      </c>
      <c r="U40" s="119" t="str">
        <f>'2019 Mos G'!G40</f>
        <v>RedSox</v>
      </c>
    </row>
    <row r="41" spans="1:21" x14ac:dyDescent="0.25">
      <c r="A41" s="80">
        <f>'2019 Mos G'!B41</f>
        <v>43583</v>
      </c>
      <c r="B41" s="79">
        <f>'2019 Mos G'!D41</f>
        <v>0.64583333333333337</v>
      </c>
      <c r="C41" s="119" t="str">
        <f>CONCATENATE('2019 Mos G'!I41," at ",'2019 Mos G'!G41)</f>
        <v>NorthShore at Royals</v>
      </c>
      <c r="D41" s="119" t="str">
        <f>IF(S41=$C$2,IF('2019 Mos G'!G41=$C$2,'2019 Mos G'!I41,'2019 Mos G'!G41),"")</f>
        <v>Royals</v>
      </c>
      <c r="E41" s="119"/>
      <c r="F41" s="119"/>
      <c r="G41" s="119"/>
      <c r="H41" s="119"/>
      <c r="I41" s="119" t="str">
        <f>'2019 Mos G'!J41</f>
        <v>Centennial Diamond</v>
      </c>
      <c r="J41" s="119"/>
      <c r="K41" s="119"/>
      <c r="L41" s="119"/>
      <c r="M41" s="119" t="str">
        <f>IF($C$2=S41,IF($C$2='2019 Mos G'!G41,"Home","Away"),"")</f>
        <v>Away</v>
      </c>
      <c r="N41" s="119"/>
      <c r="O41" s="130">
        <f>'2019 Mos G'!E41-B41</f>
        <v>0.10416666666666663</v>
      </c>
      <c r="P41" s="79">
        <f t="shared" si="0"/>
        <v>0.625</v>
      </c>
      <c r="Q41" s="119"/>
      <c r="R41" s="119"/>
      <c r="S41" s="118" t="str">
        <f t="shared" si="1"/>
        <v/>
      </c>
      <c r="T41" s="119" t="str">
        <f>'2019 Mos G'!I41</f>
        <v>NorthShore</v>
      </c>
      <c r="U41" s="119" t="str">
        <f>'2019 Mos G'!G41</f>
        <v>Royals</v>
      </c>
    </row>
    <row r="42" spans="1:21" x14ac:dyDescent="0.25">
      <c r="A42" s="80">
        <f>'2019 Mos G'!B42</f>
        <v>43586</v>
      </c>
      <c r="B42" s="79">
        <f>'2019 Mos G'!D42</f>
        <v>0.72916666666666663</v>
      </c>
      <c r="C42" s="119" t="str">
        <f>CONCATENATE('2019 Mos G'!I42," at ",'2019 Mos G'!G42)</f>
        <v>Nationals at Mets</v>
      </c>
      <c r="D42" s="119" t="str">
        <f>IF(S42=$C$2,IF('2019 Mos G'!G42=$C$2,'2019 Mos G'!I42,'2019 Mos G'!G42),"")</f>
        <v>Mets</v>
      </c>
      <c r="E42" s="119"/>
      <c r="F42" s="119"/>
      <c r="G42" s="119"/>
      <c r="H42" s="119"/>
      <c r="I42" s="119" t="str">
        <f>'2019 Mos G'!J42</f>
        <v>SSAP #3 - West</v>
      </c>
      <c r="J42" s="119"/>
      <c r="K42" s="119"/>
      <c r="L42" s="119"/>
      <c r="M42" s="119" t="str">
        <f>IF($C$2=S42,IF($C$2='2019 Mos G'!G42,"Home","Away"),"")</f>
        <v>Away</v>
      </c>
      <c r="N42" s="119"/>
      <c r="O42" s="130">
        <f>'2019 Mos G'!E42-B42</f>
        <v>0.10416666666666663</v>
      </c>
      <c r="P42" s="79">
        <f t="shared" si="0"/>
        <v>0.70833333333333326</v>
      </c>
      <c r="Q42" s="119"/>
      <c r="R42" s="119"/>
      <c r="S42" s="118" t="str">
        <f t="shared" si="1"/>
        <v/>
      </c>
      <c r="T42" s="119" t="str">
        <f>'2019 Mos G'!I42</f>
        <v>Nationals</v>
      </c>
      <c r="U42" s="119" t="str">
        <f>'2019 Mos G'!G42</f>
        <v>Mets</v>
      </c>
    </row>
    <row r="43" spans="1:21" x14ac:dyDescent="0.25">
      <c r="A43" s="80">
        <f>'2019 Mos G'!B43</f>
        <v>43587</v>
      </c>
      <c r="B43" s="79">
        <f>'2019 Mos G'!D43</f>
        <v>0.72916666666666663</v>
      </c>
      <c r="C43" s="119" t="str">
        <f>CONCATENATE('2019 Mos G'!I43," at ",'2019 Mos G'!G43)</f>
        <v>Mariners at Pirates</v>
      </c>
      <c r="D43" s="119" t="str">
        <f>IF(S43=$C$2,IF('2019 Mos G'!G43=$C$2,'2019 Mos G'!I43,'2019 Mos G'!G43),"")</f>
        <v>Pirates</v>
      </c>
      <c r="E43" s="119"/>
      <c r="F43" s="119"/>
      <c r="G43" s="119"/>
      <c r="H43" s="119"/>
      <c r="I43" s="119" t="str">
        <f>'2019 Mos G'!J43</f>
        <v>SSAP #3 - East</v>
      </c>
      <c r="J43" s="119"/>
      <c r="K43" s="119"/>
      <c r="L43" s="119"/>
      <c r="M43" s="119" t="str">
        <f>IF($C$2=S43,IF($C$2='2019 Mos G'!G43,"Home","Away"),"")</f>
        <v>Away</v>
      </c>
      <c r="N43" s="119"/>
      <c r="O43" s="130">
        <f>'2019 Mos G'!E43-B43</f>
        <v>0.10416666666666663</v>
      </c>
      <c r="P43" s="79">
        <f t="shared" si="0"/>
        <v>0.70833333333333326</v>
      </c>
      <c r="Q43" s="119"/>
      <c r="R43" s="119"/>
      <c r="S43" s="118" t="str">
        <f t="shared" si="1"/>
        <v/>
      </c>
      <c r="T43" s="119" t="str">
        <f>'2019 Mos G'!I43</f>
        <v>Mariners</v>
      </c>
      <c r="U43" s="119" t="str">
        <f>'2019 Mos G'!G43</f>
        <v>Pirates</v>
      </c>
    </row>
    <row r="44" spans="1:21" x14ac:dyDescent="0.25">
      <c r="A44" s="80">
        <f>'2019 Mos G'!B44</f>
        <v>43587</v>
      </c>
      <c r="B44" s="79">
        <f>'2019 Mos G'!D44</f>
        <v>0.72916666666666663</v>
      </c>
      <c r="C44" s="119" t="str">
        <f>CONCATENATE('2019 Mos G'!I44," at ",'2019 Mos G'!G44)</f>
        <v>Brewers at Athletics</v>
      </c>
      <c r="D44" s="119" t="str">
        <f>IF(S44=$C$2,IF('2019 Mos G'!G44=$C$2,'2019 Mos G'!I44,'2019 Mos G'!G44),"")</f>
        <v>Athletics</v>
      </c>
      <c r="E44" s="119"/>
      <c r="F44" s="119"/>
      <c r="G44" s="119"/>
      <c r="H44" s="119"/>
      <c r="I44" s="119" t="str">
        <f>'2019 Mos G'!J44</f>
        <v>SSAP #3 - West</v>
      </c>
      <c r="J44" s="119"/>
      <c r="K44" s="119"/>
      <c r="L44" s="119"/>
      <c r="M44" s="119" t="str">
        <f>IF($C$2=S44,IF($C$2='2019 Mos G'!G44,"Home","Away"),"")</f>
        <v>Away</v>
      </c>
      <c r="N44" s="119"/>
      <c r="O44" s="130">
        <f>'2019 Mos G'!E44-B44</f>
        <v>0.10416666666666663</v>
      </c>
      <c r="P44" s="79">
        <f t="shared" si="0"/>
        <v>0.70833333333333326</v>
      </c>
      <c r="Q44" s="119"/>
      <c r="R44" s="119"/>
      <c r="S44" s="118" t="str">
        <f t="shared" si="1"/>
        <v/>
      </c>
      <c r="T44" s="119" t="str">
        <f>'2019 Mos G'!I44</f>
        <v>Brewers</v>
      </c>
      <c r="U44" s="119" t="str">
        <f>'2019 Mos G'!G44</f>
        <v>Athletics</v>
      </c>
    </row>
    <row r="45" spans="1:21" x14ac:dyDescent="0.25">
      <c r="A45" s="80">
        <f>'2019 Mos G'!B45</f>
        <v>43587</v>
      </c>
      <c r="B45" s="79">
        <f>'2019 Mos G'!D45</f>
        <v>0.72916666666666663</v>
      </c>
      <c r="C45" s="119" t="str">
        <f>CONCATENATE('2019 Mos G'!I45," at ",'2019 Mos G'!G45)</f>
        <v>Rays at BlueJays</v>
      </c>
      <c r="D45" s="119" t="str">
        <f>IF(S45=$C$2,IF('2019 Mos G'!G45=$C$2,'2019 Mos G'!I45,'2019 Mos G'!G45),"")</f>
        <v>BlueJays</v>
      </c>
      <c r="E45" s="119"/>
      <c r="F45" s="119"/>
      <c r="G45" s="119"/>
      <c r="H45" s="119"/>
      <c r="I45" s="119" t="str">
        <f>'2019 Mos G'!J45</f>
        <v>Centennial Diamond</v>
      </c>
      <c r="J45" s="119"/>
      <c r="K45" s="119"/>
      <c r="L45" s="119"/>
      <c r="M45" s="119" t="str">
        <f>IF($C$2=S45,IF($C$2='2019 Mos G'!G45,"Home","Away"),"")</f>
        <v>Away</v>
      </c>
      <c r="N45" s="119"/>
      <c r="O45" s="130">
        <f>'2019 Mos G'!E45-B45</f>
        <v>0.10416666666666663</v>
      </c>
      <c r="P45" s="79">
        <f t="shared" si="0"/>
        <v>0.70833333333333326</v>
      </c>
      <c r="Q45" s="119"/>
      <c r="R45" s="119"/>
      <c r="S45" s="118" t="str">
        <f t="shared" si="1"/>
        <v/>
      </c>
      <c r="T45" s="119" t="str">
        <f>'2019 Mos G'!I45</f>
        <v>Rays</v>
      </c>
      <c r="U45" s="119" t="str">
        <f>'2019 Mos G'!G45</f>
        <v>BlueJays</v>
      </c>
    </row>
    <row r="46" spans="1:21" x14ac:dyDescent="0.25">
      <c r="A46" s="80">
        <f>'2019 Mos G'!B46</f>
        <v>43588</v>
      </c>
      <c r="B46" s="79">
        <f>'2019 Mos G'!D46</f>
        <v>0.72916666666666663</v>
      </c>
      <c r="C46" s="119" t="str">
        <f>CONCATENATE('2019 Mos G'!I46," at ",'2019 Mos G'!G46)</f>
        <v>Royals at Giants</v>
      </c>
      <c r="D46" s="119" t="str">
        <f>IF(S46=$C$2,IF('2019 Mos G'!G46=$C$2,'2019 Mos G'!I46,'2019 Mos G'!G46),"")</f>
        <v>Giants</v>
      </c>
      <c r="E46" s="119"/>
      <c r="F46" s="119"/>
      <c r="G46" s="119"/>
      <c r="H46" s="119"/>
      <c r="I46" s="119" t="str">
        <f>'2019 Mos G'!J46</f>
        <v>Centennial Diamond</v>
      </c>
      <c r="J46" s="119"/>
      <c r="K46" s="119"/>
      <c r="L46" s="119"/>
      <c r="M46" s="119" t="str">
        <f>IF($C$2=S46,IF($C$2='2019 Mos G'!G46,"Home","Away"),"")</f>
        <v>Away</v>
      </c>
      <c r="N46" s="119"/>
      <c r="O46" s="130">
        <f>'2019 Mos G'!E46-B46</f>
        <v>0.10416666666666663</v>
      </c>
      <c r="P46" s="79">
        <f t="shared" si="0"/>
        <v>0.70833333333333326</v>
      </c>
      <c r="Q46" s="119"/>
      <c r="R46" s="119"/>
      <c r="S46" s="118" t="str">
        <f t="shared" si="1"/>
        <v/>
      </c>
      <c r="T46" s="119" t="str">
        <f>'2019 Mos G'!I46</f>
        <v>Royals</v>
      </c>
      <c r="U46" s="119" t="str">
        <f>'2019 Mos G'!G46</f>
        <v>Giants</v>
      </c>
    </row>
    <row r="47" spans="1:21" x14ac:dyDescent="0.25">
      <c r="A47" s="80">
        <f>'2019 Mos G'!B47</f>
        <v>43588</v>
      </c>
      <c r="B47" s="79">
        <f>'2019 Mos G'!D47</f>
        <v>0.70833333333333337</v>
      </c>
      <c r="C47" s="119" t="str">
        <f>CONCATENATE('2019 Mos G'!I47," at ",'2019 Mos G'!G47)</f>
        <v>Angels at Astros</v>
      </c>
      <c r="D47" s="119" t="str">
        <f>IF(S47=$C$2,IF('2019 Mos G'!G47=$C$2,'2019 Mos G'!I47,'2019 Mos G'!G47),"")</f>
        <v>Astros</v>
      </c>
      <c r="E47" s="119"/>
      <c r="F47" s="119"/>
      <c r="G47" s="119"/>
      <c r="H47" s="119"/>
      <c r="I47" s="119" t="str">
        <f>'2019 Mos G'!J47</f>
        <v>Softball City</v>
      </c>
      <c r="J47" s="119"/>
      <c r="K47" s="119"/>
      <c r="L47" s="119"/>
      <c r="M47" s="119" t="str">
        <f>IF($C$2=S47,IF($C$2='2019 Mos G'!G47,"Home","Away"),"")</f>
        <v>Away</v>
      </c>
      <c r="N47" s="119"/>
      <c r="O47" s="130">
        <f>'2019 Mos G'!E47-B47</f>
        <v>8.3333333333333259E-2</v>
      </c>
      <c r="P47" s="79">
        <f t="shared" si="0"/>
        <v>0.6875</v>
      </c>
      <c r="Q47" s="119"/>
      <c r="R47" s="119"/>
      <c r="S47" s="118" t="str">
        <f t="shared" si="1"/>
        <v/>
      </c>
      <c r="T47" s="119" t="str">
        <f>'2019 Mos G'!I47</f>
        <v>Angels</v>
      </c>
      <c r="U47" s="119" t="str">
        <f>'2019 Mos G'!G47</f>
        <v>Astros</v>
      </c>
    </row>
    <row r="48" spans="1:21" x14ac:dyDescent="0.25">
      <c r="A48" s="80">
        <f>'2019 Mos G'!B48</f>
        <v>43588</v>
      </c>
      <c r="B48" s="79">
        <f>'2019 Mos G'!D48</f>
        <v>0.79166666666666663</v>
      </c>
      <c r="C48" s="119" t="str">
        <f>CONCATENATE('2019 Mos G'!I48," at ",'2019 Mos G'!G48)</f>
        <v>NorthShore at RedSox</v>
      </c>
      <c r="D48" s="119" t="str">
        <f>IF(S48=$C$2,IF('2019 Mos G'!G48=$C$2,'2019 Mos G'!I48,'2019 Mos G'!G48),"")</f>
        <v>RedSox</v>
      </c>
      <c r="E48" s="119"/>
      <c r="F48" s="119"/>
      <c r="G48" s="119"/>
      <c r="H48" s="119"/>
      <c r="I48" s="119" t="str">
        <f>'2019 Mos G'!J48</f>
        <v>Softball City</v>
      </c>
      <c r="J48" s="119"/>
      <c r="K48" s="119"/>
      <c r="L48" s="119"/>
      <c r="M48" s="119" t="str">
        <f>IF($C$2=S48,IF($C$2='2019 Mos G'!G48,"Home","Away"),"")</f>
        <v>Away</v>
      </c>
      <c r="N48" s="119"/>
      <c r="O48" s="130">
        <f>'2019 Mos G'!E48-B48</f>
        <v>8.333333333333337E-2</v>
      </c>
      <c r="P48" s="79">
        <f t="shared" si="0"/>
        <v>0.77083333333333326</v>
      </c>
      <c r="Q48" s="119"/>
      <c r="R48" s="119"/>
      <c r="S48" s="118" t="str">
        <f t="shared" si="1"/>
        <v/>
      </c>
      <c r="T48" s="119" t="str">
        <f>'2019 Mos G'!I48</f>
        <v>NorthShore</v>
      </c>
      <c r="U48" s="119" t="str">
        <f>'2019 Mos G'!G48</f>
        <v>RedSox</v>
      </c>
    </row>
    <row r="49" spans="1:21" x14ac:dyDescent="0.25">
      <c r="A49" s="80">
        <f>'2019 Mos G'!B49</f>
        <v>43589</v>
      </c>
      <c r="B49" s="79">
        <f>'2019 Mos G'!D49</f>
        <v>0.39583333333333331</v>
      </c>
      <c r="C49" s="119" t="str">
        <f>CONCATENATE('2019 Mos G'!I49," at ",'2019 Mos G'!G49)</f>
        <v>Nationals at Rays</v>
      </c>
      <c r="D49" s="119" t="str">
        <f>IF(S49=$C$2,IF('2019 Mos G'!G49=$C$2,'2019 Mos G'!I49,'2019 Mos G'!G49),"")</f>
        <v>Rays</v>
      </c>
      <c r="E49" s="119"/>
      <c r="F49" s="119"/>
      <c r="G49" s="119"/>
      <c r="H49" s="119"/>
      <c r="I49" s="119" t="str">
        <f>'2019 Mos G'!J49</f>
        <v>Centennial Diamond</v>
      </c>
      <c r="J49" s="119"/>
      <c r="K49" s="119"/>
      <c r="L49" s="119"/>
      <c r="M49" s="119" t="str">
        <f>IF($C$2=S49,IF($C$2='2019 Mos G'!G49,"Home","Away"),"")</f>
        <v>Away</v>
      </c>
      <c r="N49" s="119"/>
      <c r="O49" s="130">
        <f>'2019 Mos G'!E49-B49</f>
        <v>0.10416666666666669</v>
      </c>
      <c r="P49" s="79">
        <f t="shared" si="0"/>
        <v>0.375</v>
      </c>
      <c r="Q49" s="119"/>
      <c r="R49" s="119"/>
      <c r="S49" s="118" t="str">
        <f t="shared" si="1"/>
        <v/>
      </c>
      <c r="T49" s="119" t="str">
        <f>'2019 Mos G'!I49</f>
        <v>Nationals</v>
      </c>
      <c r="U49" s="119" t="str">
        <f>'2019 Mos G'!G49</f>
        <v>Rays</v>
      </c>
    </row>
    <row r="50" spans="1:21" x14ac:dyDescent="0.25">
      <c r="A50" s="80">
        <f>'2019 Mos G'!B50</f>
        <v>43589</v>
      </c>
      <c r="B50" s="79">
        <f>'2019 Mos G'!D50</f>
        <v>0.52083333333333337</v>
      </c>
      <c r="C50" s="119" t="str">
        <f>CONCATENATE('2019 Mos G'!I50," at ",'2019 Mos G'!G50)</f>
        <v>Yankees at Mets</v>
      </c>
      <c r="D50" s="119" t="str">
        <f>IF(S50=$C$2,IF('2019 Mos G'!G50=$C$2,'2019 Mos G'!I50,'2019 Mos G'!G50),"")</f>
        <v>Mets</v>
      </c>
      <c r="E50" s="119"/>
      <c r="F50" s="119"/>
      <c r="G50" s="119"/>
      <c r="H50" s="119"/>
      <c r="I50" s="119" t="str">
        <f>'2019 Mos G'!J50</f>
        <v>Centennial Diamond</v>
      </c>
      <c r="J50" s="119"/>
      <c r="K50" s="119"/>
      <c r="L50" s="119"/>
      <c r="M50" s="119" t="str">
        <f>IF($C$2=S50,IF($C$2='2019 Mos G'!G50,"Home","Away"),"")</f>
        <v>Away</v>
      </c>
      <c r="N50" s="119"/>
      <c r="O50" s="130">
        <f>'2019 Mos G'!E50-B50</f>
        <v>0.10416666666666663</v>
      </c>
      <c r="P50" s="79">
        <f t="shared" si="0"/>
        <v>0.5</v>
      </c>
      <c r="Q50" s="119"/>
      <c r="R50" s="119"/>
      <c r="S50" s="118" t="str">
        <f t="shared" si="1"/>
        <v/>
      </c>
      <c r="T50" s="119" t="str">
        <f>'2019 Mos G'!I50</f>
        <v>Yankees</v>
      </c>
      <c r="U50" s="119" t="str">
        <f>'2019 Mos G'!G50</f>
        <v>Mets</v>
      </c>
    </row>
    <row r="51" spans="1:21" x14ac:dyDescent="0.25">
      <c r="A51" s="80">
        <f>'2019 Mos G'!B51</f>
        <v>43589</v>
      </c>
      <c r="B51" s="79">
        <f>'2019 Mos G'!D51</f>
        <v>0.6875</v>
      </c>
      <c r="C51" s="119" t="str">
        <f>CONCATENATE('2019 Mos G'!I51," at ",'2019 Mos G'!G51)</f>
        <v>Brewers at Pirates</v>
      </c>
      <c r="D51" s="119" t="str">
        <f>IF(S51=$C$2,IF('2019 Mos G'!G51=$C$2,'2019 Mos G'!I51,'2019 Mos G'!G51),"")</f>
        <v>Pirates</v>
      </c>
      <c r="E51" s="119"/>
      <c r="F51" s="119"/>
      <c r="G51" s="119"/>
      <c r="H51" s="119"/>
      <c r="I51" s="119" t="str">
        <f>'2019 Mos G'!J51</f>
        <v>SSAP #3 - West</v>
      </c>
      <c r="J51" s="119"/>
      <c r="K51" s="119"/>
      <c r="L51" s="119"/>
      <c r="M51" s="119" t="str">
        <f>IF($C$2=S51,IF($C$2='2019 Mos G'!G51,"Home","Away"),"")</f>
        <v>Away</v>
      </c>
      <c r="N51" s="119"/>
      <c r="O51" s="130">
        <f>'2019 Mos G'!E51-B51</f>
        <v>0.10416666666666663</v>
      </c>
      <c r="P51" s="79">
        <f t="shared" si="0"/>
        <v>0.66666666666666663</v>
      </c>
      <c r="Q51" s="119"/>
      <c r="R51" s="119"/>
      <c r="S51" s="118" t="str">
        <f t="shared" si="1"/>
        <v/>
      </c>
      <c r="T51" s="119" t="str">
        <f>'2019 Mos G'!I51</f>
        <v>Brewers</v>
      </c>
      <c r="U51" s="119" t="str">
        <f>'2019 Mos G'!G51</f>
        <v>Pirates</v>
      </c>
    </row>
    <row r="52" spans="1:21" x14ac:dyDescent="0.25">
      <c r="A52" s="80">
        <f>'2019 Mos G'!B52</f>
        <v>43589</v>
      </c>
      <c r="B52" s="79">
        <f>'2019 Mos G'!D52</f>
        <v>0.70833333333333337</v>
      </c>
      <c r="C52" s="119" t="str">
        <f>CONCATENATE('2019 Mos G'!I52," at ",'2019 Mos G'!G52)</f>
        <v>Mariners at BlueJays</v>
      </c>
      <c r="D52" s="119" t="str">
        <f>IF(S52=$C$2,IF('2019 Mos G'!G52=$C$2,'2019 Mos G'!I52,'2019 Mos G'!G52),"")</f>
        <v>BlueJays</v>
      </c>
      <c r="E52" s="119"/>
      <c r="F52" s="119"/>
      <c r="G52" s="119"/>
      <c r="H52" s="119"/>
      <c r="I52" s="119" t="str">
        <f>'2019 Mos G'!J52</f>
        <v>Centennial Diamond</v>
      </c>
      <c r="J52" s="119"/>
      <c r="K52" s="119"/>
      <c r="L52" s="119"/>
      <c r="M52" s="119" t="str">
        <f>IF($C$2=S52,IF($C$2='2019 Mos G'!G52,"Home","Away"),"")</f>
        <v>Away</v>
      </c>
      <c r="N52" s="119"/>
      <c r="O52" s="130">
        <f>'2019 Mos G'!E52-B52</f>
        <v>0.10416666666666663</v>
      </c>
      <c r="P52" s="79">
        <f t="shared" si="0"/>
        <v>0.6875</v>
      </c>
      <c r="Q52" s="119"/>
      <c r="R52" s="119"/>
      <c r="S52" s="118" t="str">
        <f t="shared" si="1"/>
        <v/>
      </c>
      <c r="T52" s="119" t="str">
        <f>'2019 Mos G'!I52</f>
        <v>Mariners</v>
      </c>
      <c r="U52" s="119" t="str">
        <f>'2019 Mos G'!G52</f>
        <v>BlueJays</v>
      </c>
    </row>
    <row r="53" spans="1:21" x14ac:dyDescent="0.25">
      <c r="A53" s="80">
        <f>'2019 Mos G'!B53</f>
        <v>43590</v>
      </c>
      <c r="B53" s="79">
        <f>'2019 Mos G'!D53</f>
        <v>0.41666666666666669</v>
      </c>
      <c r="C53" s="119" t="str">
        <f>CONCATENATE('2019 Mos G'!I53," at ",'2019 Mos G'!G53)</f>
        <v>RedSox at Royals</v>
      </c>
      <c r="D53" s="119" t="str">
        <f>IF(S53=$C$2,IF('2019 Mos G'!G53=$C$2,'2019 Mos G'!I53,'2019 Mos G'!G53),"")</f>
        <v>Royals</v>
      </c>
      <c r="E53" s="119"/>
      <c r="F53" s="119"/>
      <c r="G53" s="119"/>
      <c r="H53" s="119"/>
      <c r="I53" s="119" t="str">
        <f>'2019 Mos G'!J53</f>
        <v>Centennial Diamond</v>
      </c>
      <c r="J53" s="119"/>
      <c r="K53" s="119"/>
      <c r="L53" s="119"/>
      <c r="M53" s="119" t="str">
        <f>IF($C$2=S53,IF($C$2='2019 Mos G'!G53,"Home","Away"),"")</f>
        <v>Away</v>
      </c>
      <c r="N53" s="119"/>
      <c r="O53" s="130">
        <f>'2019 Mos G'!E53-B53</f>
        <v>0.10416666666666669</v>
      </c>
      <c r="P53" s="79">
        <f t="shared" si="0"/>
        <v>0.39583333333333337</v>
      </c>
      <c r="Q53" s="119"/>
      <c r="R53" s="119"/>
      <c r="S53" s="118" t="str">
        <f t="shared" si="1"/>
        <v/>
      </c>
      <c r="T53" s="119" t="str">
        <f>'2019 Mos G'!I53</f>
        <v>RedSox</v>
      </c>
      <c r="U53" s="119" t="str">
        <f>'2019 Mos G'!G53</f>
        <v>Royals</v>
      </c>
    </row>
    <row r="54" spans="1:21" x14ac:dyDescent="0.25">
      <c r="A54" s="80">
        <f>'2019 Mos G'!B54</f>
        <v>43590</v>
      </c>
      <c r="B54" s="79">
        <f>'2019 Mos G'!D54</f>
        <v>0.54166666666666663</v>
      </c>
      <c r="C54" s="119" t="str">
        <f>CONCATENATE('2019 Mos G'!I54," at ",'2019 Mos G'!G54)</f>
        <v>Angels at Giants</v>
      </c>
      <c r="D54" s="119" t="str">
        <f>IF(S54=$C$2,IF('2019 Mos G'!G54=$C$2,'2019 Mos G'!I54,'2019 Mos G'!G54),"")</f>
        <v>Giants</v>
      </c>
      <c r="E54" s="119"/>
      <c r="F54" s="119"/>
      <c r="G54" s="119"/>
      <c r="H54" s="119"/>
      <c r="I54" s="119" t="str">
        <f>'2019 Mos G'!J54</f>
        <v>Centennial Diamond</v>
      </c>
      <c r="J54" s="119"/>
      <c r="K54" s="119"/>
      <c r="L54" s="119"/>
      <c r="M54" s="119" t="str">
        <f>IF($C$2=S54,IF($C$2='2019 Mos G'!G54,"Home","Away"),"")</f>
        <v>Away</v>
      </c>
      <c r="N54" s="119"/>
      <c r="O54" s="130">
        <f>'2019 Mos G'!E54-B54</f>
        <v>0.10416666666666663</v>
      </c>
      <c r="P54" s="79">
        <f t="shared" si="0"/>
        <v>0.52083333333333326</v>
      </c>
      <c r="Q54" s="119"/>
      <c r="R54" s="119"/>
      <c r="S54" s="118" t="str">
        <f t="shared" si="1"/>
        <v/>
      </c>
      <c r="T54" s="119" t="str">
        <f>'2019 Mos G'!I54</f>
        <v>Angels</v>
      </c>
      <c r="U54" s="119" t="str">
        <f>'2019 Mos G'!G54</f>
        <v>Giants</v>
      </c>
    </row>
    <row r="55" spans="1:21" x14ac:dyDescent="0.25">
      <c r="A55" s="80">
        <f>'2019 Mos G'!B55</f>
        <v>43590</v>
      </c>
      <c r="B55" s="79">
        <f>'2019 Mos G'!D55</f>
        <v>0.64583333333333337</v>
      </c>
      <c r="C55" s="119" t="str">
        <f>CONCATENATE('2019 Mos G'!I55," at ",'2019 Mos G'!G55)</f>
        <v>NorthShore at Astros</v>
      </c>
      <c r="D55" s="119" t="str">
        <f>IF(S55=$C$2,IF('2019 Mos G'!G55=$C$2,'2019 Mos G'!I55,'2019 Mos G'!G55),"")</f>
        <v>Astros</v>
      </c>
      <c r="E55" s="119"/>
      <c r="F55" s="119"/>
      <c r="G55" s="119"/>
      <c r="H55" s="119"/>
      <c r="I55" s="119" t="str">
        <f>'2019 Mos G'!J55</f>
        <v>Centennial Diamond</v>
      </c>
      <c r="J55" s="119"/>
      <c r="K55" s="119"/>
      <c r="L55" s="119"/>
      <c r="M55" s="119" t="str">
        <f>IF($C$2=S55,IF($C$2='2019 Mos G'!G55,"Home","Away"),"")</f>
        <v>Away</v>
      </c>
      <c r="N55" s="119"/>
      <c r="O55" s="130">
        <f>'2019 Mos G'!E55-B55</f>
        <v>0.10416666666666663</v>
      </c>
      <c r="P55" s="79">
        <f t="shared" si="0"/>
        <v>0.625</v>
      </c>
      <c r="Q55" s="119"/>
      <c r="R55" s="119"/>
      <c r="S55" s="118" t="str">
        <f t="shared" si="1"/>
        <v/>
      </c>
      <c r="T55" s="119" t="str">
        <f>'2019 Mos G'!I55</f>
        <v>NorthShore</v>
      </c>
      <c r="U55" s="119" t="str">
        <f>'2019 Mos G'!G55</f>
        <v>Astros</v>
      </c>
    </row>
    <row r="56" spans="1:21" x14ac:dyDescent="0.25">
      <c r="A56" s="80">
        <f>'2019 Mos G'!B56</f>
        <v>43593</v>
      </c>
      <c r="B56" s="79">
        <f>'2019 Mos G'!D56</f>
        <v>0.72916666666666663</v>
      </c>
      <c r="C56" s="119" t="str">
        <f>CONCATENATE('2019 Mos G'!I56," at ",'2019 Mos G'!G56)</f>
        <v>Mariners at Nationals</v>
      </c>
      <c r="D56" s="119" t="str">
        <f>IF(S56=$C$2,IF('2019 Mos G'!G56=$C$2,'2019 Mos G'!I56,'2019 Mos G'!G56),"")</f>
        <v>Nationals</v>
      </c>
      <c r="E56" s="119"/>
      <c r="F56" s="119"/>
      <c r="G56" s="119"/>
      <c r="H56" s="119"/>
      <c r="I56" s="119" t="str">
        <f>'2019 Mos G'!J56</f>
        <v>SSAP #3 - West</v>
      </c>
      <c r="J56" s="119"/>
      <c r="K56" s="119"/>
      <c r="L56" s="119"/>
      <c r="M56" s="119" t="str">
        <f>IF($C$2=S56,IF($C$2='2019 Mos G'!G56,"Home","Away"),"")</f>
        <v>Away</v>
      </c>
      <c r="N56" s="119"/>
      <c r="O56" s="130">
        <f>'2019 Mos G'!E56-B56</f>
        <v>0.10416666666666663</v>
      </c>
      <c r="P56" s="79">
        <f t="shared" si="0"/>
        <v>0.70833333333333326</v>
      </c>
      <c r="Q56" s="119"/>
      <c r="R56" s="119"/>
      <c r="S56" s="118" t="str">
        <f t="shared" si="1"/>
        <v/>
      </c>
      <c r="T56" s="119" t="str">
        <f>'2019 Mos G'!I56</f>
        <v>Mariners</v>
      </c>
      <c r="U56" s="119" t="str">
        <f>'2019 Mos G'!G56</f>
        <v>Nationals</v>
      </c>
    </row>
    <row r="57" spans="1:21" x14ac:dyDescent="0.25">
      <c r="A57" s="80">
        <f>'2019 Mos G'!B57</f>
        <v>43594</v>
      </c>
      <c r="B57" s="79">
        <f>'2019 Mos G'!D57</f>
        <v>0.72916666666666663</v>
      </c>
      <c r="C57" s="119" t="str">
        <f>CONCATENATE('2019 Mos G'!I57," at ",'2019 Mos G'!G57)</f>
        <v>Rays at Pirates</v>
      </c>
      <c r="D57" s="119" t="str">
        <f>IF(S57=$C$2,IF('2019 Mos G'!G57=$C$2,'2019 Mos G'!I57,'2019 Mos G'!G57),"")</f>
        <v>Pirates</v>
      </c>
      <c r="E57" s="119"/>
      <c r="F57" s="119"/>
      <c r="G57" s="119"/>
      <c r="H57" s="119"/>
      <c r="I57" s="119" t="str">
        <f>'2019 Mos G'!J57</f>
        <v>SSAP #3 - East</v>
      </c>
      <c r="J57" s="119"/>
      <c r="K57" s="119"/>
      <c r="L57" s="119"/>
      <c r="M57" s="119" t="str">
        <f>IF($C$2=S57,IF($C$2='2019 Mos G'!G57,"Home","Away"),"")</f>
        <v>Away</v>
      </c>
      <c r="N57" s="119"/>
      <c r="O57" s="130">
        <f>'2019 Mos G'!E57-B57</f>
        <v>0.10416666666666663</v>
      </c>
      <c r="P57" s="79">
        <f t="shared" si="0"/>
        <v>0.70833333333333326</v>
      </c>
      <c r="Q57" s="119"/>
      <c r="R57" s="119"/>
      <c r="S57" s="118" t="str">
        <f t="shared" si="1"/>
        <v/>
      </c>
      <c r="T57" s="119" t="str">
        <f>'2019 Mos G'!I57</f>
        <v>Rays</v>
      </c>
      <c r="U57" s="119" t="str">
        <f>'2019 Mos G'!G57</f>
        <v>Pirates</v>
      </c>
    </row>
    <row r="58" spans="1:21" x14ac:dyDescent="0.25">
      <c r="A58" s="80">
        <f>'2019 Mos G'!B58</f>
        <v>43594</v>
      </c>
      <c r="B58" s="79">
        <f>'2019 Mos G'!D58</f>
        <v>0.72916666666666663</v>
      </c>
      <c r="C58" s="119" t="str">
        <f>CONCATENATE('2019 Mos G'!I58," at ",'2019 Mos G'!G58)</f>
        <v>BlueJays at Yankees</v>
      </c>
      <c r="D58" s="119" t="str">
        <f>IF(S58=$C$2,IF('2019 Mos G'!G58=$C$2,'2019 Mos G'!I58,'2019 Mos G'!G58),"")</f>
        <v>Yankees</v>
      </c>
      <c r="E58" s="119"/>
      <c r="F58" s="119"/>
      <c r="G58" s="119"/>
      <c r="H58" s="119"/>
      <c r="I58" s="119" t="str">
        <f>'2019 Mos G'!J58</f>
        <v>SSAP #3 - West</v>
      </c>
      <c r="J58" s="119"/>
      <c r="K58" s="119"/>
      <c r="L58" s="119"/>
      <c r="M58" s="119" t="str">
        <f>IF($C$2=S58,IF($C$2='2019 Mos G'!G58,"Home","Away"),"")</f>
        <v>Away</v>
      </c>
      <c r="N58" s="119"/>
      <c r="O58" s="130">
        <f>'2019 Mos G'!E58-B58</f>
        <v>0.10416666666666663</v>
      </c>
      <c r="P58" s="79">
        <f t="shared" si="0"/>
        <v>0.70833333333333326</v>
      </c>
      <c r="Q58" s="119"/>
      <c r="R58" s="119"/>
      <c r="S58" s="118" t="str">
        <f t="shared" si="1"/>
        <v/>
      </c>
      <c r="T58" s="119" t="str">
        <f>'2019 Mos G'!I58</f>
        <v>BlueJays</v>
      </c>
      <c r="U58" s="119" t="str">
        <f>'2019 Mos G'!G58</f>
        <v>Yankees</v>
      </c>
    </row>
    <row r="59" spans="1:21" x14ac:dyDescent="0.25">
      <c r="A59" s="80">
        <f>'2019 Mos G'!B59</f>
        <v>43594</v>
      </c>
      <c r="B59" s="79">
        <f>'2019 Mos G'!D59</f>
        <v>0.72916666666666663</v>
      </c>
      <c r="C59" s="119" t="str">
        <f>CONCATENATE('2019 Mos G'!I59," at ",'2019 Mos G'!G59)</f>
        <v>Brewers at Athletics</v>
      </c>
      <c r="D59" s="119" t="str">
        <f>IF(S59=$C$2,IF('2019 Mos G'!G59=$C$2,'2019 Mos G'!I59,'2019 Mos G'!G59),"")</f>
        <v>Athletics</v>
      </c>
      <c r="E59" s="119"/>
      <c r="F59" s="119"/>
      <c r="G59" s="119"/>
      <c r="H59" s="119"/>
      <c r="I59" s="119" t="str">
        <f>'2019 Mos G'!J59</f>
        <v>Centennial Diamond</v>
      </c>
      <c r="J59" s="119"/>
      <c r="K59" s="119"/>
      <c r="L59" s="119"/>
      <c r="M59" s="119" t="str">
        <f>IF($C$2=S59,IF($C$2='2019 Mos G'!G59,"Home","Away"),"")</f>
        <v>Away</v>
      </c>
      <c r="N59" s="119"/>
      <c r="O59" s="130">
        <f>'2019 Mos G'!E59-B59</f>
        <v>0.10416666666666663</v>
      </c>
      <c r="P59" s="79">
        <f t="shared" si="0"/>
        <v>0.70833333333333326</v>
      </c>
      <c r="Q59" s="119"/>
      <c r="R59" s="119"/>
      <c r="S59" s="118" t="str">
        <f t="shared" si="1"/>
        <v/>
      </c>
      <c r="T59" s="119" t="str">
        <f>'2019 Mos G'!I59</f>
        <v>Brewers</v>
      </c>
      <c r="U59" s="119" t="str">
        <f>'2019 Mos G'!G59</f>
        <v>Athletics</v>
      </c>
    </row>
    <row r="60" spans="1:21" x14ac:dyDescent="0.25">
      <c r="A60" s="80">
        <f>'2019 Mos G'!B60</f>
        <v>43595</v>
      </c>
      <c r="B60" s="79">
        <f>'2019 Mos G'!D60</f>
        <v>0.72916666666666663</v>
      </c>
      <c r="C60" s="119" t="str">
        <f>CONCATENATE('2019 Mos G'!I60," at ",'2019 Mos G'!G60)</f>
        <v>Astros at RedSox</v>
      </c>
      <c r="D60" s="119" t="str">
        <f>IF(S60=$C$2,IF('2019 Mos G'!G60=$C$2,'2019 Mos G'!I60,'2019 Mos G'!G60),"")</f>
        <v>RedSox</v>
      </c>
      <c r="E60" s="119"/>
      <c r="F60" s="119"/>
      <c r="G60" s="119"/>
      <c r="H60" s="119"/>
      <c r="I60" s="119" t="str">
        <f>'2019 Mos G'!J60</f>
        <v>Centennial Diamond</v>
      </c>
      <c r="J60" s="119"/>
      <c r="K60" s="119"/>
      <c r="L60" s="119"/>
      <c r="M60" s="119" t="str">
        <f>IF($C$2=S60,IF($C$2='2019 Mos G'!G60,"Home","Away"),"")</f>
        <v>Away</v>
      </c>
      <c r="N60" s="119"/>
      <c r="O60" s="130">
        <f>'2019 Mos G'!E60-B60</f>
        <v>0.10416666666666663</v>
      </c>
      <c r="P60" s="79">
        <f t="shared" si="0"/>
        <v>0.70833333333333326</v>
      </c>
      <c r="Q60" s="119"/>
      <c r="R60" s="119"/>
      <c r="S60" s="118" t="str">
        <f t="shared" si="1"/>
        <v/>
      </c>
      <c r="T60" s="119" t="str">
        <f>'2019 Mos G'!I60</f>
        <v>Astros</v>
      </c>
      <c r="U60" s="119" t="str">
        <f>'2019 Mos G'!G60</f>
        <v>RedSox</v>
      </c>
    </row>
    <row r="61" spans="1:21" x14ac:dyDescent="0.25">
      <c r="A61" s="80">
        <f>'2019 Mos G'!B61</f>
        <v>43595</v>
      </c>
      <c r="B61" s="79">
        <f>'2019 Mos G'!D61</f>
        <v>0.70833333333333337</v>
      </c>
      <c r="C61" s="119" t="str">
        <f>CONCATENATE('2019 Mos G'!I61," at ",'2019 Mos G'!G61)</f>
        <v>Royals at Angels</v>
      </c>
      <c r="D61" s="119" t="str">
        <f>IF(S61=$C$2,IF('2019 Mos G'!G61=$C$2,'2019 Mos G'!I61,'2019 Mos G'!G61),"")</f>
        <v>Angels</v>
      </c>
      <c r="E61" s="119"/>
      <c r="F61" s="119"/>
      <c r="G61" s="119"/>
      <c r="H61" s="119"/>
      <c r="I61" s="119" t="str">
        <f>'2019 Mos G'!J61</f>
        <v>Softball City</v>
      </c>
      <c r="J61" s="119"/>
      <c r="K61" s="119"/>
      <c r="L61" s="119"/>
      <c r="M61" s="119" t="str">
        <f>IF($C$2=S61,IF($C$2='2019 Mos G'!G61,"Home","Away"),"")</f>
        <v>Away</v>
      </c>
      <c r="N61" s="119"/>
      <c r="O61" s="130">
        <f>'2019 Mos G'!E61-B61</f>
        <v>8.3333333333333259E-2</v>
      </c>
      <c r="P61" s="79">
        <f t="shared" si="0"/>
        <v>0.6875</v>
      </c>
      <c r="Q61" s="119"/>
      <c r="R61" s="119"/>
      <c r="S61" s="118" t="str">
        <f t="shared" si="1"/>
        <v/>
      </c>
      <c r="T61" s="119" t="str">
        <f>'2019 Mos G'!I61</f>
        <v>Royals</v>
      </c>
      <c r="U61" s="119" t="str">
        <f>'2019 Mos G'!G61</f>
        <v>Angels</v>
      </c>
    </row>
    <row r="62" spans="1:21" x14ac:dyDescent="0.25">
      <c r="A62" s="80">
        <f>'2019 Mos G'!B62</f>
        <v>43595</v>
      </c>
      <c r="B62" s="79">
        <f>'2019 Mos G'!D62</f>
        <v>0.79166666666666663</v>
      </c>
      <c r="C62" s="119" t="str">
        <f>CONCATENATE('2019 Mos G'!I62," at ",'2019 Mos G'!G62)</f>
        <v>NorthShore at Giants</v>
      </c>
      <c r="D62" s="119" t="str">
        <f>IF(S62=$C$2,IF('2019 Mos G'!G62=$C$2,'2019 Mos G'!I62,'2019 Mos G'!G62),"")</f>
        <v>Giants</v>
      </c>
      <c r="E62" s="119"/>
      <c r="F62" s="119"/>
      <c r="G62" s="119"/>
      <c r="H62" s="119"/>
      <c r="I62" s="119" t="str">
        <f>'2019 Mos G'!J62</f>
        <v>Softball City</v>
      </c>
      <c r="J62" s="119"/>
      <c r="K62" s="119"/>
      <c r="L62" s="119"/>
      <c r="M62" s="119" t="str">
        <f>IF($C$2=S62,IF($C$2='2019 Mos G'!G62,"Home","Away"),"")</f>
        <v>Away</v>
      </c>
      <c r="N62" s="119"/>
      <c r="O62" s="130">
        <f>'2019 Mos G'!E62-B62</f>
        <v>8.333333333333337E-2</v>
      </c>
      <c r="P62" s="79">
        <f t="shared" si="0"/>
        <v>0.77083333333333326</v>
      </c>
      <c r="Q62" s="119"/>
      <c r="R62" s="119"/>
      <c r="S62" s="118" t="str">
        <f t="shared" si="1"/>
        <v/>
      </c>
      <c r="T62" s="119" t="str">
        <f>'2019 Mos G'!I62</f>
        <v>NorthShore</v>
      </c>
      <c r="U62" s="119" t="str">
        <f>'2019 Mos G'!G62</f>
        <v>Giants</v>
      </c>
    </row>
    <row r="63" spans="1:21" x14ac:dyDescent="0.25">
      <c r="A63" s="80">
        <f>'2019 Mos G'!B63</f>
        <v>43596</v>
      </c>
      <c r="B63" s="79">
        <f>'2019 Mos G'!D63</f>
        <v>0.39583333333333331</v>
      </c>
      <c r="C63" s="119" t="str">
        <f>CONCATENATE('2019 Mos G'!I63," at ",'2019 Mos G'!G63)</f>
        <v>Brewers at Yankees</v>
      </c>
      <c r="D63" s="119" t="str">
        <f>IF(S63=$C$2,IF('2019 Mos G'!G63=$C$2,'2019 Mos G'!I63,'2019 Mos G'!G63),"")</f>
        <v>Yankees</v>
      </c>
      <c r="E63" s="119"/>
      <c r="F63" s="119"/>
      <c r="G63" s="119"/>
      <c r="H63" s="119"/>
      <c r="I63" s="119" t="str">
        <f>'2019 Mos G'!J63</f>
        <v>Centennial Diamond</v>
      </c>
      <c r="J63" s="119"/>
      <c r="K63" s="119"/>
      <c r="L63" s="119"/>
      <c r="M63" s="119" t="str">
        <f>IF($C$2=S63,IF($C$2='2019 Mos G'!G63,"Home","Away"),"")</f>
        <v>Away</v>
      </c>
      <c r="N63" s="119"/>
      <c r="O63" s="130">
        <f>'2019 Mos G'!E63-B63</f>
        <v>0.10416666666666669</v>
      </c>
      <c r="P63" s="79">
        <f t="shared" si="0"/>
        <v>0.375</v>
      </c>
      <c r="Q63" s="119"/>
      <c r="R63" s="119"/>
      <c r="S63" s="118" t="str">
        <f t="shared" si="1"/>
        <v/>
      </c>
      <c r="T63" s="119" t="str">
        <f>'2019 Mos G'!I63</f>
        <v>Brewers</v>
      </c>
      <c r="U63" s="119" t="str">
        <f>'2019 Mos G'!G63</f>
        <v>Yankees</v>
      </c>
    </row>
    <row r="64" spans="1:21" x14ac:dyDescent="0.25">
      <c r="A64" s="80">
        <f>'2019 Mos G'!B64</f>
        <v>43596</v>
      </c>
      <c r="B64" s="79">
        <f>'2019 Mos G'!D64</f>
        <v>0.52083333333333337</v>
      </c>
      <c r="C64" s="119" t="str">
        <f>CONCATENATE('2019 Mos G'!I64," at ",'2019 Mos G'!G64)</f>
        <v>Mets at Rays</v>
      </c>
      <c r="D64" s="119" t="str">
        <f>IF(S64=$C$2,IF('2019 Mos G'!G64=$C$2,'2019 Mos G'!I64,'2019 Mos G'!G64),"")</f>
        <v>Rays</v>
      </c>
      <c r="E64" s="119"/>
      <c r="F64" s="119"/>
      <c r="G64" s="119"/>
      <c r="H64" s="119"/>
      <c r="I64" s="119" t="str">
        <f>'2019 Mos G'!J64</f>
        <v>Centennial Diamond</v>
      </c>
      <c r="J64" s="119"/>
      <c r="K64" s="119"/>
      <c r="L64" s="119"/>
      <c r="M64" s="119" t="str">
        <f>IF($C$2=S64,IF($C$2='2019 Mos G'!G64,"Home","Away"),"")</f>
        <v>Away</v>
      </c>
      <c r="N64" s="119"/>
      <c r="O64" s="130">
        <f>'2019 Mos G'!E64-B64</f>
        <v>0.10416666666666663</v>
      </c>
      <c r="P64" s="79">
        <f t="shared" si="0"/>
        <v>0.5</v>
      </c>
      <c r="Q64" s="119"/>
      <c r="R64" s="119"/>
      <c r="S64" s="118" t="str">
        <f t="shared" si="1"/>
        <v/>
      </c>
      <c r="T64" s="119" t="str">
        <f>'2019 Mos G'!I64</f>
        <v>Mets</v>
      </c>
      <c r="U64" s="119" t="str">
        <f>'2019 Mos G'!G64</f>
        <v>Rays</v>
      </c>
    </row>
    <row r="65" spans="1:21" x14ac:dyDescent="0.25">
      <c r="A65" s="80">
        <f>'2019 Mos G'!B65</f>
        <v>43596</v>
      </c>
      <c r="B65" s="79">
        <f>'2019 Mos G'!D65</f>
        <v>0.6875</v>
      </c>
      <c r="C65" s="119" t="str">
        <f>CONCATENATE('2019 Mos G'!I65," at ",'2019 Mos G'!G65)</f>
        <v>Nationals at Athletics</v>
      </c>
      <c r="D65" s="119" t="str">
        <f>IF(S65=$C$2,IF('2019 Mos G'!G65=$C$2,'2019 Mos G'!I65,'2019 Mos G'!G65),"")</f>
        <v>Athletics</v>
      </c>
      <c r="E65" s="119"/>
      <c r="F65" s="119"/>
      <c r="G65" s="119"/>
      <c r="H65" s="119"/>
      <c r="I65" s="119" t="str">
        <f>'2019 Mos G'!J65</f>
        <v>SSAP #3 - West</v>
      </c>
      <c r="J65" s="119"/>
      <c r="K65" s="119"/>
      <c r="L65" s="119"/>
      <c r="M65" s="119" t="str">
        <f>IF($C$2=S65,IF($C$2='2019 Mos G'!G65,"Home","Away"),"")</f>
        <v>Away</v>
      </c>
      <c r="N65" s="119"/>
      <c r="O65" s="130">
        <f>'2019 Mos G'!E65-B65</f>
        <v>0.10416666666666663</v>
      </c>
      <c r="P65" s="79">
        <f t="shared" si="0"/>
        <v>0.66666666666666663</v>
      </c>
      <c r="Q65" s="119"/>
      <c r="R65" s="119"/>
      <c r="S65" s="118" t="str">
        <f t="shared" si="1"/>
        <v/>
      </c>
      <c r="T65" s="119" t="str">
        <f>'2019 Mos G'!I65</f>
        <v>Nationals</v>
      </c>
      <c r="U65" s="119" t="str">
        <f>'2019 Mos G'!G65</f>
        <v>Athletics</v>
      </c>
    </row>
    <row r="66" spans="1:21" x14ac:dyDescent="0.25">
      <c r="A66" s="80">
        <f>'2019 Mos G'!B66</f>
        <v>43596</v>
      </c>
      <c r="B66" s="79">
        <f>'2019 Mos G'!D66</f>
        <v>0.70833333333333337</v>
      </c>
      <c r="C66" s="119" t="str">
        <f>CONCATENATE('2019 Mos G'!I66," at ",'2019 Mos G'!G66)</f>
        <v>BlueJays at Pirates</v>
      </c>
      <c r="D66" s="119" t="str">
        <f>IF(S66=$C$2,IF('2019 Mos G'!G66=$C$2,'2019 Mos G'!I66,'2019 Mos G'!G66),"")</f>
        <v>Pirates</v>
      </c>
      <c r="E66" s="119"/>
      <c r="F66" s="119"/>
      <c r="G66" s="119"/>
      <c r="H66" s="119"/>
      <c r="I66" s="119" t="str">
        <f>'2019 Mos G'!J66</f>
        <v>Centennial Diamond</v>
      </c>
      <c r="J66" s="119"/>
      <c r="K66" s="119"/>
      <c r="L66" s="119"/>
      <c r="M66" s="119" t="str">
        <f>IF($C$2=S66,IF($C$2='2019 Mos G'!G66,"Home","Away"),"")</f>
        <v>Away</v>
      </c>
      <c r="N66" s="119"/>
      <c r="O66" s="130">
        <f>'2019 Mos G'!E66-B66</f>
        <v>0.10416666666666663</v>
      </c>
      <c r="P66" s="79">
        <f t="shared" si="0"/>
        <v>0.6875</v>
      </c>
      <c r="Q66" s="119"/>
      <c r="R66" s="119"/>
      <c r="S66" s="118" t="str">
        <f t="shared" si="1"/>
        <v/>
      </c>
      <c r="T66" s="119" t="str">
        <f>'2019 Mos G'!I66</f>
        <v>BlueJays</v>
      </c>
      <c r="U66" s="119" t="str">
        <f>'2019 Mos G'!G66</f>
        <v>Pirates</v>
      </c>
    </row>
    <row r="67" spans="1:21" x14ac:dyDescent="0.25">
      <c r="A67" s="80">
        <f>'2019 Mos G'!B67</f>
        <v>43597</v>
      </c>
      <c r="B67" s="79">
        <f>'2019 Mos G'!D67</f>
        <v>0.41666666666666669</v>
      </c>
      <c r="C67" s="119" t="str">
        <f>CONCATENATE('2019 Mos G'!I67," at ",'2019 Mos G'!G67)</f>
        <v>Giants at Royals</v>
      </c>
      <c r="D67" s="119" t="str">
        <f>IF(S67=$C$2,IF('2019 Mos G'!G67=$C$2,'2019 Mos G'!I67,'2019 Mos G'!G67),"")</f>
        <v>Royals</v>
      </c>
      <c r="E67" s="119"/>
      <c r="F67" s="119"/>
      <c r="G67" s="119"/>
      <c r="H67" s="119"/>
      <c r="I67" s="119" t="str">
        <f>'2019 Mos G'!J67</f>
        <v>Centennial Diamond</v>
      </c>
      <c r="J67" s="119"/>
      <c r="K67" s="119"/>
      <c r="L67" s="119"/>
      <c r="M67" s="119" t="str">
        <f>IF($C$2=S67,IF($C$2='2019 Mos G'!G67,"Home","Away"),"")</f>
        <v>Away</v>
      </c>
      <c r="N67" s="119"/>
      <c r="O67" s="130">
        <f>'2019 Mos G'!E67-B67</f>
        <v>0.10416666666666669</v>
      </c>
      <c r="P67" s="79">
        <f t="shared" si="0"/>
        <v>0.39583333333333337</v>
      </c>
      <c r="Q67" s="119"/>
      <c r="R67" s="119"/>
      <c r="S67" s="118" t="str">
        <f t="shared" si="1"/>
        <v/>
      </c>
      <c r="T67" s="119" t="str">
        <f>'2019 Mos G'!I67</f>
        <v>Giants</v>
      </c>
      <c r="U67" s="119" t="str">
        <f>'2019 Mos G'!G67</f>
        <v>Royals</v>
      </c>
    </row>
    <row r="68" spans="1:21" x14ac:dyDescent="0.25">
      <c r="A68" s="80">
        <f>'2019 Mos G'!B68</f>
        <v>43597</v>
      </c>
      <c r="B68" s="79">
        <f>'2019 Mos G'!D68</f>
        <v>0.54166666666666663</v>
      </c>
      <c r="C68" s="119" t="str">
        <f>CONCATENATE('2019 Mos G'!I68," at ",'2019 Mos G'!G68)</f>
        <v>Astros at Angels</v>
      </c>
      <c r="D68" s="119" t="str">
        <f>IF(S68=$C$2,IF('2019 Mos G'!G68=$C$2,'2019 Mos G'!I68,'2019 Mos G'!G68),"")</f>
        <v>Angels</v>
      </c>
      <c r="E68" s="119"/>
      <c r="F68" s="119"/>
      <c r="G68" s="119"/>
      <c r="H68" s="119"/>
      <c r="I68" s="119" t="str">
        <f>'2019 Mos G'!J68</f>
        <v>Centennial Diamond</v>
      </c>
      <c r="J68" s="119"/>
      <c r="K68" s="119"/>
      <c r="L68" s="119"/>
      <c r="M68" s="119" t="str">
        <f>IF($C$2=S68,IF($C$2='2019 Mos G'!G68,"Home","Away"),"")</f>
        <v>Away</v>
      </c>
      <c r="N68" s="119"/>
      <c r="O68" s="130">
        <f>'2019 Mos G'!E68-B68</f>
        <v>0.10416666666666663</v>
      </c>
      <c r="P68" s="79">
        <f t="shared" si="0"/>
        <v>0.52083333333333326</v>
      </c>
      <c r="Q68" s="119"/>
      <c r="R68" s="119"/>
      <c r="S68" s="118" t="str">
        <f t="shared" si="1"/>
        <v/>
      </c>
      <c r="T68" s="119" t="str">
        <f>'2019 Mos G'!I68</f>
        <v>Astros</v>
      </c>
      <c r="U68" s="119" t="str">
        <f>'2019 Mos G'!G68</f>
        <v>Angels</v>
      </c>
    </row>
    <row r="69" spans="1:21" x14ac:dyDescent="0.25">
      <c r="A69" s="80">
        <f>'2019 Mos G'!B69</f>
        <v>43597</v>
      </c>
      <c r="B69" s="79">
        <f>'2019 Mos G'!D69</f>
        <v>0.64583333333333337</v>
      </c>
      <c r="C69" s="119" t="str">
        <f>CONCATENATE('2019 Mos G'!I69," at ",'2019 Mos G'!G69)</f>
        <v>NorthShore at RedSox</v>
      </c>
      <c r="D69" s="119" t="str">
        <f>IF(S69=$C$2,IF('2019 Mos G'!G69=$C$2,'2019 Mos G'!I69,'2019 Mos G'!G69),"")</f>
        <v>RedSox</v>
      </c>
      <c r="E69" s="119"/>
      <c r="F69" s="119"/>
      <c r="G69" s="119"/>
      <c r="H69" s="119"/>
      <c r="I69" s="119" t="str">
        <f>'2019 Mos G'!J69</f>
        <v>Centennial Diamond</v>
      </c>
      <c r="J69" s="119"/>
      <c r="K69" s="119"/>
      <c r="L69" s="119"/>
      <c r="M69" s="119" t="str">
        <f>IF($C$2=S69,IF($C$2='2019 Mos G'!G69,"Home","Away"),"")</f>
        <v>Away</v>
      </c>
      <c r="N69" s="119"/>
      <c r="O69" s="130">
        <f>'2019 Mos G'!E69-B69</f>
        <v>0.10416666666666663</v>
      </c>
      <c r="P69" s="79">
        <f t="shared" si="0"/>
        <v>0.625</v>
      </c>
      <c r="Q69" s="119"/>
      <c r="R69" s="119"/>
      <c r="S69" s="118" t="str">
        <f t="shared" si="1"/>
        <v/>
      </c>
      <c r="T69" s="119" t="str">
        <f>'2019 Mos G'!I69</f>
        <v>NorthShore</v>
      </c>
      <c r="U69" s="119" t="str">
        <f>'2019 Mos G'!G69</f>
        <v>RedSox</v>
      </c>
    </row>
    <row r="70" spans="1:21" x14ac:dyDescent="0.25">
      <c r="A70" s="80">
        <f>'2019 Mos G'!B70</f>
        <v>43600</v>
      </c>
      <c r="B70" s="79">
        <f>'2019 Mos G'!D70</f>
        <v>0.72916666666666663</v>
      </c>
      <c r="C70" s="119" t="str">
        <f>CONCATENATE('2019 Mos G'!I70," at ",'2019 Mos G'!G70)</f>
        <v>Yankees at Nationals</v>
      </c>
      <c r="D70" s="119" t="str">
        <f>IF(S70=$C$2,IF('2019 Mos G'!G70=$C$2,'2019 Mos G'!I70,'2019 Mos G'!G70),"")</f>
        <v>Nationals</v>
      </c>
      <c r="E70" s="119"/>
      <c r="F70" s="119"/>
      <c r="G70" s="119"/>
      <c r="H70" s="119"/>
      <c r="I70" s="119" t="str">
        <f>'2019 Mos G'!J70</f>
        <v>SSAP #3 - West</v>
      </c>
      <c r="J70" s="119"/>
      <c r="K70" s="119"/>
      <c r="L70" s="119"/>
      <c r="M70" s="119" t="str">
        <f>IF($C$2=S70,IF($C$2='2019 Mos G'!G70,"Home","Away"),"")</f>
        <v>Away</v>
      </c>
      <c r="N70" s="119"/>
      <c r="O70" s="130">
        <f>'2019 Mos G'!E70-B70</f>
        <v>0.10416666666666663</v>
      </c>
      <c r="P70" s="79">
        <f t="shared" ref="P70:P109" si="2">B70-HLOOKUP($E$2,$W$1:$Y$2,2,FALSE)</f>
        <v>0.70833333333333326</v>
      </c>
      <c r="Q70" s="119"/>
      <c r="R70" s="119"/>
      <c r="S70" s="118" t="str">
        <f t="shared" ref="S70:S109" si="3">IF(OR($C$2=T70,$C$2=U70),$C$2,"")</f>
        <v/>
      </c>
      <c r="T70" s="119" t="str">
        <f>'2019 Mos G'!I70</f>
        <v>Yankees</v>
      </c>
      <c r="U70" s="119" t="str">
        <f>'2019 Mos G'!G70</f>
        <v>Nationals</v>
      </c>
    </row>
    <row r="71" spans="1:21" x14ac:dyDescent="0.25">
      <c r="A71" s="80">
        <f>'2019 Mos G'!B71</f>
        <v>43601</v>
      </c>
      <c r="B71" s="79">
        <f>'2019 Mos G'!D71</f>
        <v>0.72916666666666663</v>
      </c>
      <c r="C71" s="119" t="str">
        <f>CONCATENATE('2019 Mos G'!I71," at ",'2019 Mos G'!G71)</f>
        <v>Pirates at Rays</v>
      </c>
      <c r="D71" s="119" t="str">
        <f>IF(S71=$C$2,IF('2019 Mos G'!G71=$C$2,'2019 Mos G'!I71,'2019 Mos G'!G71),"")</f>
        <v>Rays</v>
      </c>
      <c r="E71" s="119"/>
      <c r="F71" s="119"/>
      <c r="G71" s="119"/>
      <c r="H71" s="119"/>
      <c r="I71" s="119" t="str">
        <f>'2019 Mos G'!J71</f>
        <v>SSAP #3 - East</v>
      </c>
      <c r="J71" s="119"/>
      <c r="K71" s="119"/>
      <c r="L71" s="119"/>
      <c r="M71" s="119" t="str">
        <f>IF($C$2=S71,IF($C$2='2019 Mos G'!G71,"Home","Away"),"")</f>
        <v>Away</v>
      </c>
      <c r="N71" s="119"/>
      <c r="O71" s="130">
        <f>'2019 Mos G'!E71-B71</f>
        <v>0.10416666666666663</v>
      </c>
      <c r="P71" s="79">
        <f t="shared" si="2"/>
        <v>0.70833333333333326</v>
      </c>
      <c r="Q71" s="119"/>
      <c r="R71" s="119"/>
      <c r="S71" s="118" t="str">
        <f t="shared" si="3"/>
        <v/>
      </c>
      <c r="T71" s="119" t="str">
        <f>'2019 Mos G'!I71</f>
        <v>Pirates</v>
      </c>
      <c r="U71" s="119" t="str">
        <f>'2019 Mos G'!G71</f>
        <v>Rays</v>
      </c>
    </row>
    <row r="72" spans="1:21" x14ac:dyDescent="0.25">
      <c r="A72" s="80">
        <f>'2019 Mos G'!B72</f>
        <v>43601</v>
      </c>
      <c r="B72" s="79">
        <f>'2019 Mos G'!D72</f>
        <v>0.72916666666666663</v>
      </c>
      <c r="C72" s="119" t="str">
        <f>CONCATENATE('2019 Mos G'!I72," at ",'2019 Mos G'!G72)</f>
        <v>Mets at BlueJays</v>
      </c>
      <c r="D72" s="119" t="str">
        <f>IF(S72=$C$2,IF('2019 Mos G'!G72=$C$2,'2019 Mos G'!I72,'2019 Mos G'!G72),"")</f>
        <v>BlueJays</v>
      </c>
      <c r="E72" s="119"/>
      <c r="F72" s="119"/>
      <c r="G72" s="119"/>
      <c r="H72" s="119"/>
      <c r="I72" s="119" t="str">
        <f>'2019 Mos G'!J72</f>
        <v>SSAP #3 - West</v>
      </c>
      <c r="J72" s="119"/>
      <c r="K72" s="119"/>
      <c r="L72" s="119"/>
      <c r="M72" s="119" t="str">
        <f>IF($C$2=S72,IF($C$2='2019 Mos G'!G72,"Home","Away"),"")</f>
        <v>Away</v>
      </c>
      <c r="N72" s="119"/>
      <c r="O72" s="130">
        <f>'2019 Mos G'!E72-B72</f>
        <v>0.10416666666666663</v>
      </c>
      <c r="P72" s="79">
        <f t="shared" si="2"/>
        <v>0.70833333333333326</v>
      </c>
      <c r="Q72" s="119"/>
      <c r="R72" s="119"/>
      <c r="S72" s="118" t="str">
        <f t="shared" si="3"/>
        <v/>
      </c>
      <c r="T72" s="119" t="str">
        <f>'2019 Mos G'!I72</f>
        <v>Mets</v>
      </c>
      <c r="U72" s="119" t="str">
        <f>'2019 Mos G'!G72</f>
        <v>BlueJays</v>
      </c>
    </row>
    <row r="73" spans="1:21" x14ac:dyDescent="0.25">
      <c r="A73" s="80">
        <f>'2019 Mos G'!B73</f>
        <v>43601</v>
      </c>
      <c r="B73" s="79">
        <f>'2019 Mos G'!D73</f>
        <v>0.72916666666666663</v>
      </c>
      <c r="C73" s="119" t="str">
        <f>CONCATENATE('2019 Mos G'!I73," at ",'2019 Mos G'!G73)</f>
        <v>Athletics at Mariners</v>
      </c>
      <c r="D73" s="119" t="str">
        <f>IF(S73=$C$2,IF('2019 Mos G'!G73=$C$2,'2019 Mos G'!I73,'2019 Mos G'!G73),"")</f>
        <v>Mariners</v>
      </c>
      <c r="E73" s="119"/>
      <c r="F73" s="119"/>
      <c r="G73" s="119"/>
      <c r="H73" s="119"/>
      <c r="I73" s="119" t="str">
        <f>'2019 Mos G'!J73</f>
        <v>Centennial Diamond</v>
      </c>
      <c r="J73" s="119"/>
      <c r="K73" s="119"/>
      <c r="L73" s="119"/>
      <c r="M73" s="119" t="str">
        <f>IF($C$2=S73,IF($C$2='2019 Mos G'!G73,"Home","Away"),"")</f>
        <v>Away</v>
      </c>
      <c r="N73" s="119"/>
      <c r="O73" s="130">
        <f>'2019 Mos G'!E73-B73</f>
        <v>0.10416666666666663</v>
      </c>
      <c r="P73" s="79">
        <f t="shared" si="2"/>
        <v>0.70833333333333326</v>
      </c>
      <c r="Q73" s="119"/>
      <c r="R73" s="119"/>
      <c r="S73" s="118" t="str">
        <f t="shared" si="3"/>
        <v/>
      </c>
      <c r="T73" s="119" t="str">
        <f>'2019 Mos G'!I73</f>
        <v>Athletics</v>
      </c>
      <c r="U73" s="119" t="str">
        <f>'2019 Mos G'!G73</f>
        <v>Mariners</v>
      </c>
    </row>
    <row r="74" spans="1:21" x14ac:dyDescent="0.25">
      <c r="A74" s="80">
        <f>'2019 Mos G'!B74</f>
        <v>43602</v>
      </c>
      <c r="B74" s="79">
        <f>'2019 Mos G'!D74</f>
        <v>0.72916666666666663</v>
      </c>
      <c r="C74" s="119" t="str">
        <f>CONCATENATE('2019 Mos G'!I74," at ",'2019 Mos G'!G74)</f>
        <v>RedSox at Giants</v>
      </c>
      <c r="D74" s="119" t="str">
        <f>IF(S74=$C$2,IF('2019 Mos G'!G74=$C$2,'2019 Mos G'!I74,'2019 Mos G'!G74),"")</f>
        <v>Giants</v>
      </c>
      <c r="E74" s="119"/>
      <c r="F74" s="119"/>
      <c r="G74" s="119"/>
      <c r="H74" s="119"/>
      <c r="I74" s="119" t="str">
        <f>'2019 Mos G'!J74</f>
        <v>SSAP #3 - West</v>
      </c>
      <c r="J74" s="119"/>
      <c r="K74" s="119"/>
      <c r="L74" s="119"/>
      <c r="M74" s="119" t="str">
        <f>IF($C$2=S74,IF($C$2='2019 Mos G'!G74,"Home","Away"),"")</f>
        <v>Away</v>
      </c>
      <c r="N74" s="119"/>
      <c r="O74" s="130">
        <f>'2019 Mos G'!E74-B74</f>
        <v>0.10416666666666663</v>
      </c>
      <c r="P74" s="79">
        <f t="shared" si="2"/>
        <v>0.70833333333333326</v>
      </c>
      <c r="Q74" s="119"/>
      <c r="R74" s="119"/>
      <c r="S74" s="118" t="str">
        <f t="shared" si="3"/>
        <v/>
      </c>
      <c r="T74" s="119" t="str">
        <f>'2019 Mos G'!I74</f>
        <v>RedSox</v>
      </c>
      <c r="U74" s="119" t="str">
        <f>'2019 Mos G'!G74</f>
        <v>Giants</v>
      </c>
    </row>
    <row r="75" spans="1:21" x14ac:dyDescent="0.25">
      <c r="A75" s="80">
        <f>'2019 Mos G'!B75</f>
        <v>43602</v>
      </c>
      <c r="B75" s="79">
        <f>'2019 Mos G'!D75</f>
        <v>0.72916666666666663</v>
      </c>
      <c r="C75" s="119" t="str">
        <f>CONCATENATE('2019 Mos G'!I75," at ",'2019 Mos G'!G75)</f>
        <v>Royals at Astros</v>
      </c>
      <c r="D75" s="119" t="str">
        <f>IF(S75=$C$2,IF('2019 Mos G'!G75=$C$2,'2019 Mos G'!I75,'2019 Mos G'!G75),"")</f>
        <v>Astros</v>
      </c>
      <c r="E75" s="119"/>
      <c r="F75" s="119"/>
      <c r="G75" s="119"/>
      <c r="H75" s="119"/>
      <c r="I75" s="119" t="str">
        <f>'2019 Mos G'!J75</f>
        <v>Centennial Diamond</v>
      </c>
      <c r="J75" s="119"/>
      <c r="K75" s="119"/>
      <c r="L75" s="119"/>
      <c r="M75" s="119" t="str">
        <f>IF($C$2=S75,IF($C$2='2019 Mos G'!G75,"Home","Away"),"")</f>
        <v>Away</v>
      </c>
      <c r="N75" s="119"/>
      <c r="O75" s="130">
        <f>'2019 Mos G'!E75-B75</f>
        <v>0.10416666666666663</v>
      </c>
      <c r="P75" s="79">
        <f t="shared" si="2"/>
        <v>0.70833333333333326</v>
      </c>
      <c r="Q75" s="119"/>
      <c r="R75" s="119"/>
      <c r="S75" s="118" t="str">
        <f t="shared" si="3"/>
        <v/>
      </c>
      <c r="T75" s="119" t="str">
        <f>'2019 Mos G'!I75</f>
        <v>Royals</v>
      </c>
      <c r="U75" s="119" t="str">
        <f>'2019 Mos G'!G75</f>
        <v>Astros</v>
      </c>
    </row>
    <row r="76" spans="1:21" x14ac:dyDescent="0.25">
      <c r="A76" s="80">
        <f>'2019 Mos G'!B76</f>
        <v>43607</v>
      </c>
      <c r="B76" s="79">
        <f>'2019 Mos G'!D76</f>
        <v>0.72916666666666663</v>
      </c>
      <c r="C76" s="119" t="str">
        <f>CONCATENATE('2019 Mos G'!I76," at ",'2019 Mos G'!G76)</f>
        <v>Mets at Mariners</v>
      </c>
      <c r="D76" s="119" t="str">
        <f>IF(S76=$C$2,IF('2019 Mos G'!G76=$C$2,'2019 Mos G'!I76,'2019 Mos G'!G76),"")</f>
        <v>Mariners</v>
      </c>
      <c r="E76" s="119"/>
      <c r="F76" s="119"/>
      <c r="G76" s="119"/>
      <c r="H76" s="119"/>
      <c r="I76" s="119" t="str">
        <f>'2019 Mos G'!J76</f>
        <v>SSAP #3 - West</v>
      </c>
      <c r="J76" s="119"/>
      <c r="K76" s="119"/>
      <c r="L76" s="119"/>
      <c r="M76" s="119" t="str">
        <f>IF($C$2=S76,IF($C$2='2019 Mos G'!G76,"Home","Away"),"")</f>
        <v>Away</v>
      </c>
      <c r="N76" s="119"/>
      <c r="O76" s="130">
        <f>'2019 Mos G'!E76-B76</f>
        <v>0.10416666666666663</v>
      </c>
      <c r="P76" s="79">
        <f t="shared" si="2"/>
        <v>0.70833333333333326</v>
      </c>
      <c r="Q76" s="119"/>
      <c r="R76" s="119"/>
      <c r="S76" s="118" t="str">
        <f t="shared" si="3"/>
        <v/>
      </c>
      <c r="T76" s="119" t="str">
        <f>'2019 Mos G'!I76</f>
        <v>Mets</v>
      </c>
      <c r="U76" s="119" t="str">
        <f>'2019 Mos G'!G76</f>
        <v>Mariners</v>
      </c>
    </row>
    <row r="77" spans="1:21" x14ac:dyDescent="0.25">
      <c r="A77" s="80">
        <f>'2019 Mos G'!B77</f>
        <v>43608</v>
      </c>
      <c r="B77" s="79">
        <f>'2019 Mos G'!D77</f>
        <v>0.72916666666666663</v>
      </c>
      <c r="C77" s="119" t="str">
        <f>CONCATENATE('2019 Mos G'!I77," at ",'2019 Mos G'!G77)</f>
        <v>Rays at Brewers</v>
      </c>
      <c r="D77" s="119" t="str">
        <f>IF(S77=$C$2,IF('2019 Mos G'!G77=$C$2,'2019 Mos G'!I77,'2019 Mos G'!G77),"")</f>
        <v>Brewers</v>
      </c>
      <c r="E77" s="119"/>
      <c r="F77" s="119"/>
      <c r="G77" s="119"/>
      <c r="H77" s="119"/>
      <c r="I77" s="119" t="str">
        <f>'2019 Mos G'!J77</f>
        <v>SSAP #3 - East</v>
      </c>
      <c r="J77" s="119"/>
      <c r="K77" s="119"/>
      <c r="L77" s="119"/>
      <c r="M77" s="119" t="str">
        <f>IF($C$2=S77,IF($C$2='2019 Mos G'!G77,"Home","Away"),"")</f>
        <v>Away</v>
      </c>
      <c r="N77" s="119"/>
      <c r="O77" s="130">
        <f>'2019 Mos G'!E77-B77</f>
        <v>0.10416666666666663</v>
      </c>
      <c r="P77" s="79">
        <f t="shared" si="2"/>
        <v>0.70833333333333326</v>
      </c>
      <c r="Q77" s="119"/>
      <c r="R77" s="119"/>
      <c r="S77" s="118" t="str">
        <f t="shared" si="3"/>
        <v/>
      </c>
      <c r="T77" s="119" t="str">
        <f>'2019 Mos G'!I77</f>
        <v>Rays</v>
      </c>
      <c r="U77" s="119" t="str">
        <f>'2019 Mos G'!G77</f>
        <v>Brewers</v>
      </c>
    </row>
    <row r="78" spans="1:21" x14ac:dyDescent="0.25">
      <c r="A78" s="80">
        <f>'2019 Mos G'!B78</f>
        <v>43608</v>
      </c>
      <c r="B78" s="79">
        <f>'2019 Mos G'!D78</f>
        <v>0.72916666666666663</v>
      </c>
      <c r="C78" s="119" t="str">
        <f>CONCATENATE('2019 Mos G'!I78," at ",'2019 Mos G'!G78)</f>
        <v>BlueJays at Nationals</v>
      </c>
      <c r="D78" s="119" t="str">
        <f>IF(S78=$C$2,IF('2019 Mos G'!G78=$C$2,'2019 Mos G'!I78,'2019 Mos G'!G78),"")</f>
        <v>Nationals</v>
      </c>
      <c r="E78" s="119"/>
      <c r="F78" s="119"/>
      <c r="G78" s="119"/>
      <c r="H78" s="119"/>
      <c r="I78" s="119" t="str">
        <f>'2019 Mos G'!J78</f>
        <v>SSAP #3 - West</v>
      </c>
      <c r="J78" s="119"/>
      <c r="K78" s="119"/>
      <c r="L78" s="119"/>
      <c r="M78" s="119" t="str">
        <f>IF($C$2=S78,IF($C$2='2019 Mos G'!G78,"Home","Away"),"")</f>
        <v>Away</v>
      </c>
      <c r="N78" s="119"/>
      <c r="O78" s="130">
        <f>'2019 Mos G'!E78-B78</f>
        <v>0.10416666666666663</v>
      </c>
      <c r="P78" s="79">
        <f t="shared" si="2"/>
        <v>0.70833333333333326</v>
      </c>
      <c r="Q78" s="119"/>
      <c r="R78" s="119"/>
      <c r="S78" s="118" t="str">
        <f t="shared" si="3"/>
        <v/>
      </c>
      <c r="T78" s="119" t="str">
        <f>'2019 Mos G'!I78</f>
        <v>BlueJays</v>
      </c>
      <c r="U78" s="119" t="str">
        <f>'2019 Mos G'!G78</f>
        <v>Nationals</v>
      </c>
    </row>
    <row r="79" spans="1:21" x14ac:dyDescent="0.25">
      <c r="A79" s="80">
        <f>'2019 Mos G'!B79</f>
        <v>43608</v>
      </c>
      <c r="B79" s="79">
        <f>'2019 Mos G'!D79</f>
        <v>0.72916666666666663</v>
      </c>
      <c r="C79" s="119" t="str">
        <f>CONCATENATE('2019 Mos G'!I79," at ",'2019 Mos G'!G79)</f>
        <v>Pirates at Yankees</v>
      </c>
      <c r="D79" s="119" t="str">
        <f>IF(S79=$C$2,IF('2019 Mos G'!G79=$C$2,'2019 Mos G'!I79,'2019 Mos G'!G79),"")</f>
        <v>Yankees</v>
      </c>
      <c r="E79" s="119"/>
      <c r="F79" s="119"/>
      <c r="G79" s="119"/>
      <c r="H79" s="119"/>
      <c r="I79" s="119" t="str">
        <f>'2019 Mos G'!J79</f>
        <v>Centennial Diamond</v>
      </c>
      <c r="J79" s="119"/>
      <c r="K79" s="119"/>
      <c r="L79" s="119"/>
      <c r="M79" s="119" t="str">
        <f>IF($C$2=S79,IF($C$2='2019 Mos G'!G79,"Home","Away"),"")</f>
        <v>Away</v>
      </c>
      <c r="N79" s="119"/>
      <c r="O79" s="130">
        <f>'2019 Mos G'!E79-B79</f>
        <v>0.10416666666666663</v>
      </c>
      <c r="P79" s="79">
        <f t="shared" si="2"/>
        <v>0.70833333333333326</v>
      </c>
      <c r="Q79" s="119"/>
      <c r="R79" s="119"/>
      <c r="S79" s="118" t="str">
        <f t="shared" si="3"/>
        <v/>
      </c>
      <c r="T79" s="119" t="str">
        <f>'2019 Mos G'!I79</f>
        <v>Pirates</v>
      </c>
      <c r="U79" s="119" t="str">
        <f>'2019 Mos G'!G79</f>
        <v>Yankees</v>
      </c>
    </row>
    <row r="80" spans="1:21" x14ac:dyDescent="0.25">
      <c r="A80" s="80">
        <f>'2019 Mos G'!B80</f>
        <v>43609</v>
      </c>
      <c r="B80" s="79">
        <f>'2019 Mos G'!D80</f>
        <v>0.72916666666666663</v>
      </c>
      <c r="C80" s="119" t="str">
        <f>CONCATENATE('2019 Mos G'!I80," at ",'2019 Mos G'!G80)</f>
        <v>RedSox at Royals</v>
      </c>
      <c r="D80" s="119" t="str">
        <f>IF(S80=$C$2,IF('2019 Mos G'!G80=$C$2,'2019 Mos G'!I80,'2019 Mos G'!G80),"")</f>
        <v>Royals</v>
      </c>
      <c r="E80" s="119"/>
      <c r="F80" s="119"/>
      <c r="G80" s="119"/>
      <c r="H80" s="119"/>
      <c r="I80" s="119" t="str">
        <f>'2019 Mos G'!J80</f>
        <v>Centennial Diamond</v>
      </c>
      <c r="J80" s="119"/>
      <c r="K80" s="119"/>
      <c r="L80" s="119"/>
      <c r="M80" s="119" t="str">
        <f>IF($C$2=S80,IF($C$2='2019 Mos G'!G80,"Home","Away"),"")</f>
        <v>Away</v>
      </c>
      <c r="N80" s="119"/>
      <c r="O80" s="130">
        <f>'2019 Mos G'!E80-B80</f>
        <v>0.10416666666666663</v>
      </c>
      <c r="P80" s="79">
        <f t="shared" si="2"/>
        <v>0.70833333333333326</v>
      </c>
      <c r="Q80" s="119"/>
      <c r="R80" s="119"/>
      <c r="S80" s="118" t="str">
        <f t="shared" si="3"/>
        <v/>
      </c>
      <c r="T80" s="119" t="str">
        <f>'2019 Mos G'!I80</f>
        <v>RedSox</v>
      </c>
      <c r="U80" s="119" t="str">
        <f>'2019 Mos G'!G80</f>
        <v>Royals</v>
      </c>
    </row>
    <row r="81" spans="1:21" x14ac:dyDescent="0.25">
      <c r="A81" s="80">
        <f>'2019 Mos G'!B81</f>
        <v>43609</v>
      </c>
      <c r="B81" s="79">
        <f>'2019 Mos G'!D81</f>
        <v>0.70833333333333337</v>
      </c>
      <c r="C81" s="119" t="str">
        <f>CONCATENATE('2019 Mos G'!I81," at ",'2019 Mos G'!G81)</f>
        <v>Giants at Astros</v>
      </c>
      <c r="D81" s="119" t="str">
        <f>IF(S81=$C$2,IF('2019 Mos G'!G81=$C$2,'2019 Mos G'!I81,'2019 Mos G'!G81),"")</f>
        <v>Astros</v>
      </c>
      <c r="E81" s="119"/>
      <c r="F81" s="119"/>
      <c r="G81" s="119"/>
      <c r="H81" s="119"/>
      <c r="I81" s="119" t="str">
        <f>'2019 Mos G'!J81</f>
        <v>Softball City</v>
      </c>
      <c r="J81" s="119"/>
      <c r="K81" s="119"/>
      <c r="L81" s="119"/>
      <c r="M81" s="119" t="str">
        <f>IF($C$2=S81,IF($C$2='2019 Mos G'!G81,"Home","Away"),"")</f>
        <v>Away</v>
      </c>
      <c r="N81" s="119"/>
      <c r="O81" s="130">
        <f>'2019 Mos G'!E81-B81</f>
        <v>8.3333333333333259E-2</v>
      </c>
      <c r="P81" s="79">
        <f t="shared" si="2"/>
        <v>0.6875</v>
      </c>
      <c r="Q81" s="119"/>
      <c r="R81" s="119"/>
      <c r="S81" s="118" t="str">
        <f t="shared" si="3"/>
        <v/>
      </c>
      <c r="T81" s="119" t="str">
        <f>'2019 Mos G'!I81</f>
        <v>Giants</v>
      </c>
      <c r="U81" s="119" t="str">
        <f>'2019 Mos G'!G81</f>
        <v>Astros</v>
      </c>
    </row>
    <row r="82" spans="1:21" x14ac:dyDescent="0.25">
      <c r="A82" s="80">
        <f>'2019 Mos G'!B82</f>
        <v>43609</v>
      </c>
      <c r="B82" s="79">
        <f>'2019 Mos G'!D82</f>
        <v>0.79166666666666663</v>
      </c>
      <c r="C82" s="119" t="str">
        <f>CONCATENATE('2019 Mos G'!I82," at ",'2019 Mos G'!G82)</f>
        <v>NorthShore at Angels</v>
      </c>
      <c r="D82" s="119" t="str">
        <f>IF(S82=$C$2,IF('2019 Mos G'!G82=$C$2,'2019 Mos G'!I82,'2019 Mos G'!G82),"")</f>
        <v>Angels</v>
      </c>
      <c r="E82" s="119"/>
      <c r="F82" s="119"/>
      <c r="G82" s="119"/>
      <c r="H82" s="119"/>
      <c r="I82" s="119" t="str">
        <f>'2019 Mos G'!J82</f>
        <v>Softball City</v>
      </c>
      <c r="J82" s="119"/>
      <c r="K82" s="119"/>
      <c r="L82" s="119"/>
      <c r="M82" s="119" t="str">
        <f>IF($C$2=S82,IF($C$2='2019 Mos G'!G82,"Home","Away"),"")</f>
        <v>Away</v>
      </c>
      <c r="N82" s="119"/>
      <c r="O82" s="130">
        <f>'2019 Mos G'!E82-B82</f>
        <v>8.333333333333337E-2</v>
      </c>
      <c r="P82" s="79">
        <f t="shared" si="2"/>
        <v>0.77083333333333326</v>
      </c>
      <c r="Q82" s="119"/>
      <c r="R82" s="119"/>
      <c r="S82" s="118" t="str">
        <f t="shared" si="3"/>
        <v/>
      </c>
      <c r="T82" s="119" t="str">
        <f>'2019 Mos G'!I82</f>
        <v>NorthShore</v>
      </c>
      <c r="U82" s="119" t="str">
        <f>'2019 Mos G'!G82</f>
        <v>Angels</v>
      </c>
    </row>
    <row r="83" spans="1:21" x14ac:dyDescent="0.25">
      <c r="A83" s="80">
        <f>'2019 Mos G'!B83</f>
        <v>43610</v>
      </c>
      <c r="B83" s="79">
        <f>'2019 Mos G'!D83</f>
        <v>0.39583333333333331</v>
      </c>
      <c r="C83" s="119" t="str">
        <f>CONCATENATE('2019 Mos G'!I83," at ",'2019 Mos G'!G83)</f>
        <v>Pirates at Mets</v>
      </c>
      <c r="D83" s="119" t="str">
        <f>IF(S83=$C$2,IF('2019 Mos G'!G83=$C$2,'2019 Mos G'!I83,'2019 Mos G'!G83),"")</f>
        <v>Mets</v>
      </c>
      <c r="E83" s="119"/>
      <c r="F83" s="119"/>
      <c r="G83" s="119"/>
      <c r="H83" s="119"/>
      <c r="I83" s="119" t="str">
        <f>'2019 Mos G'!J83</f>
        <v>Centennial Diamond</v>
      </c>
      <c r="J83" s="119"/>
      <c r="K83" s="119"/>
      <c r="L83" s="119"/>
      <c r="M83" s="119" t="str">
        <f>IF($C$2=S83,IF($C$2='2019 Mos G'!G83,"Home","Away"),"")</f>
        <v>Away</v>
      </c>
      <c r="N83" s="119"/>
      <c r="O83" s="130">
        <f>'2019 Mos G'!E83-B83</f>
        <v>0.10416666666666669</v>
      </c>
      <c r="P83" s="79">
        <f t="shared" si="2"/>
        <v>0.375</v>
      </c>
      <c r="Q83" s="119"/>
      <c r="R83" s="119"/>
      <c r="S83" s="118" t="str">
        <f t="shared" si="3"/>
        <v/>
      </c>
      <c r="T83" s="119" t="str">
        <f>'2019 Mos G'!I83</f>
        <v>Pirates</v>
      </c>
      <c r="U83" s="119" t="str">
        <f>'2019 Mos G'!G83</f>
        <v>Mets</v>
      </c>
    </row>
    <row r="84" spans="1:21" x14ac:dyDescent="0.25">
      <c r="A84" s="80">
        <f>'2019 Mos G'!B84</f>
        <v>43610</v>
      </c>
      <c r="B84" s="79">
        <f>'2019 Mos G'!D84</f>
        <v>0.52083333333333337</v>
      </c>
      <c r="C84" s="119" t="str">
        <f>CONCATENATE('2019 Mos G'!I84," at ",'2019 Mos G'!G84)</f>
        <v>BlueJays at Mariners</v>
      </c>
      <c r="D84" s="119" t="str">
        <f>IF(S84=$C$2,IF('2019 Mos G'!G84=$C$2,'2019 Mos G'!I84,'2019 Mos G'!G84),"")</f>
        <v>Mariners</v>
      </c>
      <c r="E84" s="119"/>
      <c r="F84" s="119"/>
      <c r="G84" s="119"/>
      <c r="H84" s="119"/>
      <c r="I84" s="119" t="str">
        <f>'2019 Mos G'!J84</f>
        <v>Centennial Diamond</v>
      </c>
      <c r="J84" s="119"/>
      <c r="K84" s="119"/>
      <c r="L84" s="119"/>
      <c r="M84" s="119" t="str">
        <f>IF($C$2=S84,IF($C$2='2019 Mos G'!G84,"Home","Away"),"")</f>
        <v>Away</v>
      </c>
      <c r="N84" s="119"/>
      <c r="O84" s="130">
        <f>'2019 Mos G'!E84-B84</f>
        <v>0.10416666666666663</v>
      </c>
      <c r="P84" s="79">
        <f t="shared" si="2"/>
        <v>0.5</v>
      </c>
      <c r="Q84" s="119"/>
      <c r="R84" s="119"/>
      <c r="S84" s="118" t="str">
        <f t="shared" si="3"/>
        <v/>
      </c>
      <c r="T84" s="119" t="str">
        <f>'2019 Mos G'!I84</f>
        <v>BlueJays</v>
      </c>
      <c r="U84" s="119" t="str">
        <f>'2019 Mos G'!G84</f>
        <v>Mariners</v>
      </c>
    </row>
    <row r="85" spans="1:21" x14ac:dyDescent="0.25">
      <c r="A85" s="80">
        <f>'2019 Mos G'!B85</f>
        <v>43610</v>
      </c>
      <c r="B85" s="79">
        <f>'2019 Mos G'!D85</f>
        <v>0.6875</v>
      </c>
      <c r="C85" s="119" t="str">
        <f>CONCATENATE('2019 Mos G'!I85," at ",'2019 Mos G'!G85)</f>
        <v>Yankees at Rays</v>
      </c>
      <c r="D85" s="119" t="str">
        <f>IF(S85=$C$2,IF('2019 Mos G'!G85=$C$2,'2019 Mos G'!I85,'2019 Mos G'!G85),"")</f>
        <v>Rays</v>
      </c>
      <c r="E85" s="119"/>
      <c r="F85" s="119"/>
      <c r="G85" s="119"/>
      <c r="H85" s="119"/>
      <c r="I85" s="119" t="str">
        <f>'2019 Mos G'!J85</f>
        <v>SSAP #3 - West</v>
      </c>
      <c r="J85" s="119"/>
      <c r="K85" s="119"/>
      <c r="L85" s="119"/>
      <c r="M85" s="119" t="str">
        <f>IF($C$2=S85,IF($C$2='2019 Mos G'!G85,"Home","Away"),"")</f>
        <v>Away</v>
      </c>
      <c r="N85" s="119"/>
      <c r="O85" s="130">
        <f>'2019 Mos G'!E85-B85</f>
        <v>0.10416666666666663</v>
      </c>
      <c r="P85" s="79">
        <f t="shared" si="2"/>
        <v>0.66666666666666663</v>
      </c>
      <c r="Q85" s="119"/>
      <c r="R85" s="119"/>
      <c r="S85" s="118" t="str">
        <f t="shared" si="3"/>
        <v/>
      </c>
      <c r="T85" s="119" t="str">
        <f>'2019 Mos G'!I85</f>
        <v>Yankees</v>
      </c>
      <c r="U85" s="119" t="str">
        <f>'2019 Mos G'!G85</f>
        <v>Rays</v>
      </c>
    </row>
    <row r="86" spans="1:21" x14ac:dyDescent="0.25">
      <c r="A86" s="80">
        <f>'2019 Mos G'!B86</f>
        <v>43610</v>
      </c>
      <c r="B86" s="79">
        <f>'2019 Mos G'!D86</f>
        <v>0.70833333333333337</v>
      </c>
      <c r="C86" s="119" t="str">
        <f>CONCATENATE('2019 Mos G'!I86," at ",'2019 Mos G'!G86)</f>
        <v>Nationals at Athletics</v>
      </c>
      <c r="D86" s="119" t="str">
        <f>IF(S86=$C$2,IF('2019 Mos G'!G86=$C$2,'2019 Mos G'!I86,'2019 Mos G'!G86),"")</f>
        <v>Athletics</v>
      </c>
      <c r="E86" s="119"/>
      <c r="F86" s="119"/>
      <c r="G86" s="119"/>
      <c r="H86" s="119"/>
      <c r="I86" s="119" t="str">
        <f>'2019 Mos G'!J86</f>
        <v>Centennial Diamond</v>
      </c>
      <c r="J86" s="119"/>
      <c r="K86" s="119"/>
      <c r="L86" s="119"/>
      <c r="M86" s="119" t="str">
        <f>IF($C$2=S86,IF($C$2='2019 Mos G'!G86,"Home","Away"),"")</f>
        <v>Away</v>
      </c>
      <c r="N86" s="119"/>
      <c r="O86" s="130">
        <f>'2019 Mos G'!E86-B86</f>
        <v>0.10416666666666663</v>
      </c>
      <c r="P86" s="79">
        <f t="shared" si="2"/>
        <v>0.6875</v>
      </c>
      <c r="Q86" s="119"/>
      <c r="R86" s="119"/>
      <c r="S86" s="118" t="str">
        <f t="shared" si="3"/>
        <v/>
      </c>
      <c r="T86" s="119" t="str">
        <f>'2019 Mos G'!I86</f>
        <v>Nationals</v>
      </c>
      <c r="U86" s="119" t="str">
        <f>'2019 Mos G'!G86</f>
        <v>Athletics</v>
      </c>
    </row>
    <row r="87" spans="1:21" x14ac:dyDescent="0.25">
      <c r="A87" s="80">
        <f>'2019 Mos G'!B87</f>
        <v>43611</v>
      </c>
      <c r="B87" s="79">
        <f>'2019 Mos G'!D87</f>
        <v>0.41666666666666669</v>
      </c>
      <c r="C87" s="119" t="str">
        <f>CONCATENATE('2019 Mos G'!I87," at ",'2019 Mos G'!G87)</f>
        <v>RedSox at Angels</v>
      </c>
      <c r="D87" s="119" t="str">
        <f>IF(S87=$C$2,IF('2019 Mos G'!G87=$C$2,'2019 Mos G'!I87,'2019 Mos G'!G87),"")</f>
        <v>Angels</v>
      </c>
      <c r="E87" s="119"/>
      <c r="F87" s="119"/>
      <c r="G87" s="119"/>
      <c r="H87" s="119"/>
      <c r="I87" s="119" t="str">
        <f>'2019 Mos G'!J87</f>
        <v>Centennial Diamond</v>
      </c>
      <c r="J87" s="119"/>
      <c r="K87" s="119"/>
      <c r="L87" s="119"/>
      <c r="M87" s="119" t="str">
        <f>IF($C$2=S87,IF($C$2='2019 Mos G'!G87,"Home","Away"),"")</f>
        <v>Away</v>
      </c>
      <c r="N87" s="119"/>
      <c r="O87" s="130">
        <f>'2019 Mos G'!E87-B87</f>
        <v>0.10416666666666669</v>
      </c>
      <c r="P87" s="79">
        <f t="shared" si="2"/>
        <v>0.39583333333333337</v>
      </c>
      <c r="Q87" s="119"/>
      <c r="R87" s="119"/>
      <c r="S87" s="118" t="str">
        <f t="shared" si="3"/>
        <v/>
      </c>
      <c r="T87" s="119" t="str">
        <f>'2019 Mos G'!I87</f>
        <v>RedSox</v>
      </c>
      <c r="U87" s="119" t="str">
        <f>'2019 Mos G'!G87</f>
        <v>Angels</v>
      </c>
    </row>
    <row r="88" spans="1:21" x14ac:dyDescent="0.25">
      <c r="A88" s="80">
        <f>'2019 Mos G'!B88</f>
        <v>43611</v>
      </c>
      <c r="B88" s="79">
        <f>'2019 Mos G'!D88</f>
        <v>0.54166666666666663</v>
      </c>
      <c r="C88" s="119" t="str">
        <f>CONCATENATE('2019 Mos G'!I88," at ",'2019 Mos G'!G88)</f>
        <v>Giants at Astros</v>
      </c>
      <c r="D88" s="119" t="str">
        <f>IF(S88=$C$2,IF('2019 Mos G'!G88=$C$2,'2019 Mos G'!I88,'2019 Mos G'!G88),"")</f>
        <v>Astros</v>
      </c>
      <c r="E88" s="119"/>
      <c r="F88" s="119"/>
      <c r="G88" s="119"/>
      <c r="H88" s="119"/>
      <c r="I88" s="119" t="str">
        <f>'2019 Mos G'!J88</f>
        <v>Centennial Diamond</v>
      </c>
      <c r="J88" s="119"/>
      <c r="K88" s="119"/>
      <c r="L88" s="119"/>
      <c r="M88" s="119" t="str">
        <f>IF($C$2=S88,IF($C$2='2019 Mos G'!G88,"Home","Away"),"")</f>
        <v>Away</v>
      </c>
      <c r="N88" s="119"/>
      <c r="O88" s="130">
        <f>'2019 Mos G'!E88-B88</f>
        <v>0.10416666666666663</v>
      </c>
      <c r="P88" s="79">
        <f t="shared" si="2"/>
        <v>0.52083333333333326</v>
      </c>
      <c r="Q88" s="119"/>
      <c r="R88" s="119"/>
      <c r="S88" s="118" t="str">
        <f t="shared" si="3"/>
        <v/>
      </c>
      <c r="T88" s="119" t="str">
        <f>'2019 Mos G'!I88</f>
        <v>Giants</v>
      </c>
      <c r="U88" s="119" t="str">
        <f>'2019 Mos G'!G88</f>
        <v>Astros</v>
      </c>
    </row>
    <row r="89" spans="1:21" x14ac:dyDescent="0.25">
      <c r="A89" s="80">
        <f>'2019 Mos G'!B89</f>
        <v>43611</v>
      </c>
      <c r="B89" s="79">
        <f>'2019 Mos G'!D89</f>
        <v>0.64583333333333337</v>
      </c>
      <c r="C89" s="119" t="str">
        <f>CONCATENATE('2019 Mos G'!I89," at ",'2019 Mos G'!G89)</f>
        <v>NorthShore at Royals</v>
      </c>
      <c r="D89" s="119" t="str">
        <f>IF(S89=$C$2,IF('2019 Mos G'!G89=$C$2,'2019 Mos G'!I89,'2019 Mos G'!G89),"")</f>
        <v>Royals</v>
      </c>
      <c r="E89" s="119"/>
      <c r="F89" s="119"/>
      <c r="G89" s="119"/>
      <c r="H89" s="119"/>
      <c r="I89" s="119" t="str">
        <f>'2019 Mos G'!J89</f>
        <v>Centennial Diamond</v>
      </c>
      <c r="J89" s="119"/>
      <c r="K89" s="119"/>
      <c r="L89" s="119"/>
      <c r="M89" s="119" t="str">
        <f>IF($C$2=S89,IF($C$2='2019 Mos G'!G89,"Home","Away"),"")</f>
        <v>Away</v>
      </c>
      <c r="N89" s="119"/>
      <c r="O89" s="130">
        <f>'2019 Mos G'!E89-B89</f>
        <v>0.10416666666666663</v>
      </c>
      <c r="P89" s="79">
        <f t="shared" si="2"/>
        <v>0.625</v>
      </c>
      <c r="Q89" s="119"/>
      <c r="R89" s="119"/>
      <c r="S89" s="118" t="str">
        <f t="shared" si="3"/>
        <v/>
      </c>
      <c r="T89" s="119" t="str">
        <f>'2019 Mos G'!I89</f>
        <v>NorthShore</v>
      </c>
      <c r="U89" s="119" t="str">
        <f>'2019 Mos G'!G89</f>
        <v>Royals</v>
      </c>
    </row>
    <row r="90" spans="1:21" x14ac:dyDescent="0.25">
      <c r="A90" s="80">
        <f>'2019 Mos G'!B90</f>
        <v>43614</v>
      </c>
      <c r="B90" s="79">
        <f>'2019 Mos G'!D90</f>
        <v>0.72916666666666663</v>
      </c>
      <c r="C90" s="119" t="str">
        <f>CONCATENATE('2019 Mos G'!I90," at ",'2019 Mos G'!G90)</f>
        <v>Pirates at Athletics</v>
      </c>
      <c r="D90" s="119" t="str">
        <f>IF(S90=$C$2,IF('2019 Mos G'!G90=$C$2,'2019 Mos G'!I90,'2019 Mos G'!G90),"")</f>
        <v>Athletics</v>
      </c>
      <c r="E90" s="119"/>
      <c r="F90" s="119"/>
      <c r="G90" s="119"/>
      <c r="H90" s="119"/>
      <c r="I90" s="119" t="str">
        <f>'2019 Mos G'!J90</f>
        <v>SSAP #3 - West</v>
      </c>
      <c r="J90" s="119"/>
      <c r="K90" s="119"/>
      <c r="L90" s="119"/>
      <c r="M90" s="119" t="str">
        <f>IF($C$2=S90,IF($C$2='2019 Mos G'!G90,"Home","Away"),"")</f>
        <v>Away</v>
      </c>
      <c r="N90" s="119"/>
      <c r="O90" s="130">
        <f>'2019 Mos G'!E90-B90</f>
        <v>0.10416666666666663</v>
      </c>
      <c r="P90" s="79">
        <f t="shared" si="2"/>
        <v>0.70833333333333326</v>
      </c>
      <c r="Q90" s="119"/>
      <c r="R90" s="119"/>
      <c r="S90" s="118" t="str">
        <f t="shared" si="3"/>
        <v/>
      </c>
      <c r="T90" s="119" t="str">
        <f>'2019 Mos G'!I90</f>
        <v>Pirates</v>
      </c>
      <c r="U90" s="119" t="str">
        <f>'2019 Mos G'!G90</f>
        <v>Athletics</v>
      </c>
    </row>
    <row r="91" spans="1:21" x14ac:dyDescent="0.25">
      <c r="A91" s="80">
        <f>'2019 Mos G'!B91</f>
        <v>43615</v>
      </c>
      <c r="B91" s="79">
        <f>'2019 Mos G'!D91</f>
        <v>0.72916666666666663</v>
      </c>
      <c r="C91" s="119" t="str">
        <f>CONCATENATE('2019 Mos G'!I91," at ",'2019 Mos G'!G91)</f>
        <v>Rays at Nationals</v>
      </c>
      <c r="D91" s="119" t="str">
        <f>IF(S91=$C$2,IF('2019 Mos G'!G91=$C$2,'2019 Mos G'!I91,'2019 Mos G'!G91),"")</f>
        <v>Nationals</v>
      </c>
      <c r="E91" s="119"/>
      <c r="F91" s="119"/>
      <c r="G91" s="119"/>
      <c r="H91" s="119"/>
      <c r="I91" s="119" t="str">
        <f>'2019 Mos G'!J91</f>
        <v>SSAP #3 - East</v>
      </c>
      <c r="J91" s="119"/>
      <c r="K91" s="119"/>
      <c r="L91" s="119"/>
      <c r="M91" s="119" t="str">
        <f>IF($C$2=S91,IF($C$2='2019 Mos G'!G91,"Home","Away"),"")</f>
        <v>Away</v>
      </c>
      <c r="N91" s="119"/>
      <c r="O91" s="130">
        <f>'2019 Mos G'!E91-B91</f>
        <v>0.10416666666666663</v>
      </c>
      <c r="P91" s="79">
        <f t="shared" si="2"/>
        <v>0.70833333333333326</v>
      </c>
      <c r="Q91" s="119"/>
      <c r="R91" s="119"/>
      <c r="S91" s="118" t="str">
        <f t="shared" si="3"/>
        <v/>
      </c>
      <c r="T91" s="119" t="str">
        <f>'2019 Mos G'!I91</f>
        <v>Rays</v>
      </c>
      <c r="U91" s="119" t="str">
        <f>'2019 Mos G'!G91</f>
        <v>Nationals</v>
      </c>
    </row>
    <row r="92" spans="1:21" x14ac:dyDescent="0.25">
      <c r="A92" s="80">
        <f>'2019 Mos G'!B92</f>
        <v>43615</v>
      </c>
      <c r="B92" s="79">
        <f>'2019 Mos G'!D92</f>
        <v>0.72916666666666663</v>
      </c>
      <c r="C92" s="119" t="str">
        <f>CONCATENATE('2019 Mos G'!I92," at ",'2019 Mos G'!G92)</f>
        <v>Mariners at Brewers</v>
      </c>
      <c r="D92" s="119" t="str">
        <f>IF(S92=$C$2,IF('2019 Mos G'!G92=$C$2,'2019 Mos G'!I92,'2019 Mos G'!G92),"")</f>
        <v>Brewers</v>
      </c>
      <c r="E92" s="119"/>
      <c r="F92" s="119"/>
      <c r="G92" s="119"/>
      <c r="H92" s="119"/>
      <c r="I92" s="119" t="str">
        <f>'2019 Mos G'!J92</f>
        <v>SSAP #3 - West</v>
      </c>
      <c r="J92" s="119"/>
      <c r="K92" s="119"/>
      <c r="L92" s="119"/>
      <c r="M92" s="119" t="str">
        <f>IF($C$2=S92,IF($C$2='2019 Mos G'!G92,"Home","Away"),"")</f>
        <v>Away</v>
      </c>
      <c r="N92" s="119"/>
      <c r="O92" s="130">
        <f>'2019 Mos G'!E92-B92</f>
        <v>0.10416666666666663</v>
      </c>
      <c r="P92" s="79">
        <f t="shared" si="2"/>
        <v>0.70833333333333326</v>
      </c>
      <c r="Q92" s="119"/>
      <c r="R92" s="119"/>
      <c r="S92" s="118" t="str">
        <f t="shared" si="3"/>
        <v/>
      </c>
      <c r="T92" s="119" t="str">
        <f>'2019 Mos G'!I92</f>
        <v>Mariners</v>
      </c>
      <c r="U92" s="119" t="str">
        <f>'2019 Mos G'!G92</f>
        <v>Brewers</v>
      </c>
    </row>
    <row r="93" spans="1:21" x14ac:dyDescent="0.25">
      <c r="A93" s="80">
        <f>'2019 Mos G'!B93</f>
        <v>43615</v>
      </c>
      <c r="B93" s="79">
        <f>'2019 Mos G'!D93</f>
        <v>0.72916666666666663</v>
      </c>
      <c r="C93" s="119" t="str">
        <f>CONCATENATE('2019 Mos G'!I93," at ",'2019 Mos G'!G93)</f>
        <v>Mets at Yankees</v>
      </c>
      <c r="D93" s="119" t="str">
        <f>IF(S93=$C$2,IF('2019 Mos G'!G93=$C$2,'2019 Mos G'!I93,'2019 Mos G'!G93),"")</f>
        <v>Yankees</v>
      </c>
      <c r="E93" s="119"/>
      <c r="F93" s="119"/>
      <c r="G93" s="119"/>
      <c r="H93" s="119"/>
      <c r="I93" s="119" t="str">
        <f>'2019 Mos G'!J93</f>
        <v>Centennial Diamond</v>
      </c>
      <c r="J93" s="119"/>
      <c r="K93" s="119"/>
      <c r="L93" s="119"/>
      <c r="M93" s="119" t="str">
        <f>IF($C$2=S93,IF($C$2='2019 Mos G'!G93,"Home","Away"),"")</f>
        <v>Away</v>
      </c>
      <c r="N93" s="119"/>
      <c r="O93" s="130">
        <f>'2019 Mos G'!E93-B93</f>
        <v>0.10416666666666663</v>
      </c>
      <c r="P93" s="79">
        <f t="shared" si="2"/>
        <v>0.70833333333333326</v>
      </c>
      <c r="Q93" s="119"/>
      <c r="R93" s="119"/>
      <c r="S93" s="118" t="str">
        <f t="shared" si="3"/>
        <v/>
      </c>
      <c r="T93" s="119" t="str">
        <f>'2019 Mos G'!I93</f>
        <v>Mets</v>
      </c>
      <c r="U93" s="119" t="str">
        <f>'2019 Mos G'!G93</f>
        <v>Yankees</v>
      </c>
    </row>
    <row r="94" spans="1:21" x14ac:dyDescent="0.25">
      <c r="A94" s="80">
        <f>'2019 Mos G'!B94</f>
        <v>43616</v>
      </c>
      <c r="B94" s="79">
        <f>'2019 Mos G'!D94</f>
        <v>0.72916666666666663</v>
      </c>
      <c r="C94" s="119" t="str">
        <f>CONCATENATE('2019 Mos G'!I94," at ",'2019 Mos G'!G94)</f>
        <v>Angels at RedSox</v>
      </c>
      <c r="D94" s="119" t="str">
        <f>IF(S94=$C$2,IF('2019 Mos G'!G94=$C$2,'2019 Mos G'!I94,'2019 Mos G'!G94),"")</f>
        <v>RedSox</v>
      </c>
      <c r="E94" s="119"/>
      <c r="F94" s="119"/>
      <c r="G94" s="119"/>
      <c r="H94" s="119"/>
      <c r="I94" s="119" t="str">
        <f>'2019 Mos G'!J94</f>
        <v>Centennial Diamond</v>
      </c>
      <c r="J94" s="119"/>
      <c r="K94" s="119"/>
      <c r="L94" s="119"/>
      <c r="M94" s="119" t="str">
        <f>IF($C$2=S94,IF($C$2='2019 Mos G'!G94,"Home","Away"),"")</f>
        <v>Away</v>
      </c>
      <c r="N94" s="119"/>
      <c r="O94" s="130">
        <f>'2019 Mos G'!E94-B94</f>
        <v>0.10416666666666663</v>
      </c>
      <c r="P94" s="79">
        <f t="shared" si="2"/>
        <v>0.70833333333333326</v>
      </c>
      <c r="Q94" s="119"/>
      <c r="R94" s="119"/>
      <c r="S94" s="118" t="str">
        <f t="shared" si="3"/>
        <v/>
      </c>
      <c r="T94" s="119" t="str">
        <f>'2019 Mos G'!I94</f>
        <v>Angels</v>
      </c>
      <c r="U94" s="119" t="str">
        <f>'2019 Mos G'!G94</f>
        <v>RedSox</v>
      </c>
    </row>
    <row r="95" spans="1:21" x14ac:dyDescent="0.25">
      <c r="A95" s="80">
        <f>'2019 Mos G'!B95</f>
        <v>43616</v>
      </c>
      <c r="B95" s="79">
        <f>'2019 Mos G'!D95</f>
        <v>0.70833333333333337</v>
      </c>
      <c r="C95" s="119" t="str">
        <f>CONCATENATE('2019 Mos G'!I95," at ",'2019 Mos G'!G95)</f>
        <v>Royals at Giants</v>
      </c>
      <c r="D95" s="119" t="str">
        <f>IF(S95=$C$2,IF('2019 Mos G'!G95=$C$2,'2019 Mos G'!I95,'2019 Mos G'!G95),"")</f>
        <v>Giants</v>
      </c>
      <c r="E95" s="119"/>
      <c r="F95" s="119"/>
      <c r="G95" s="119"/>
      <c r="H95" s="119"/>
      <c r="I95" s="119" t="str">
        <f>'2019 Mos G'!J95</f>
        <v>Softball City</v>
      </c>
      <c r="J95" s="119"/>
      <c r="K95" s="119"/>
      <c r="L95" s="119"/>
      <c r="M95" s="119" t="str">
        <f>IF($C$2=S95,IF($C$2='2019 Mos G'!G95,"Home","Away"),"")</f>
        <v>Away</v>
      </c>
      <c r="N95" s="119"/>
      <c r="O95" s="130">
        <f>'2019 Mos G'!E95-B95</f>
        <v>8.3333333333333259E-2</v>
      </c>
      <c r="P95" s="79">
        <f t="shared" si="2"/>
        <v>0.6875</v>
      </c>
      <c r="Q95" s="119"/>
      <c r="R95" s="119"/>
      <c r="S95" s="118" t="str">
        <f t="shared" si="3"/>
        <v/>
      </c>
      <c r="T95" s="119" t="str">
        <f>'2019 Mos G'!I95</f>
        <v>Royals</v>
      </c>
      <c r="U95" s="119" t="str">
        <f>'2019 Mos G'!G95</f>
        <v>Giants</v>
      </c>
    </row>
    <row r="96" spans="1:21" x14ac:dyDescent="0.25">
      <c r="A96" s="80">
        <f>'2019 Mos G'!B96</f>
        <v>43616</v>
      </c>
      <c r="B96" s="79">
        <f>'2019 Mos G'!D96</f>
        <v>0.79166666666666663</v>
      </c>
      <c r="C96" s="119" t="str">
        <f>CONCATENATE('2019 Mos G'!I96," at ",'2019 Mos G'!G96)</f>
        <v>NorthShore at Astros</v>
      </c>
      <c r="D96" s="119" t="str">
        <f>IF(S96=$C$2,IF('2019 Mos G'!G96=$C$2,'2019 Mos G'!I96,'2019 Mos G'!G96),"")</f>
        <v>Astros</v>
      </c>
      <c r="E96" s="119"/>
      <c r="F96" s="119"/>
      <c r="G96" s="119"/>
      <c r="H96" s="119"/>
      <c r="I96" s="119" t="str">
        <f>'2019 Mos G'!J96</f>
        <v>Softball City</v>
      </c>
      <c r="J96" s="119"/>
      <c r="K96" s="119"/>
      <c r="L96" s="119"/>
      <c r="M96" s="119" t="str">
        <f>IF($C$2=S96,IF($C$2='2019 Mos G'!G96,"Home","Away"),"")</f>
        <v>Away</v>
      </c>
      <c r="N96" s="119"/>
      <c r="O96" s="130">
        <f>'2019 Mos G'!E96-B96</f>
        <v>8.333333333333337E-2</v>
      </c>
      <c r="P96" s="79">
        <f t="shared" si="2"/>
        <v>0.77083333333333326</v>
      </c>
      <c r="Q96" s="119"/>
      <c r="R96" s="119"/>
      <c r="S96" s="118" t="str">
        <f t="shared" si="3"/>
        <v/>
      </c>
      <c r="T96" s="119" t="str">
        <f>'2019 Mos G'!I96</f>
        <v>NorthShore</v>
      </c>
      <c r="U96" s="119" t="str">
        <f>'2019 Mos G'!G96</f>
        <v>Astros</v>
      </c>
    </row>
    <row r="97" spans="1:21" x14ac:dyDescent="0.25">
      <c r="A97" s="80">
        <f>'2019 Mos G'!B97</f>
        <v>43617</v>
      </c>
      <c r="B97" s="79">
        <f>'2019 Mos G'!D97</f>
        <v>0.39583333333333331</v>
      </c>
      <c r="C97" s="119" t="str">
        <f>CONCATENATE('2019 Mos G'!I97," at ",'2019 Mos G'!G97)</f>
        <v>Mariners at Rays</v>
      </c>
      <c r="D97" s="119" t="str">
        <f>IF(S97=$C$2,IF('2019 Mos G'!G97=$C$2,'2019 Mos G'!I97,'2019 Mos G'!G97),"")</f>
        <v>Rays</v>
      </c>
      <c r="E97" s="119"/>
      <c r="F97" s="119"/>
      <c r="G97" s="119"/>
      <c r="H97" s="119"/>
      <c r="I97" s="119" t="str">
        <f>'2019 Mos G'!J97</f>
        <v>Centennial Diamond</v>
      </c>
      <c r="J97" s="119"/>
      <c r="K97" s="119"/>
      <c r="L97" s="119"/>
      <c r="M97" s="119" t="str">
        <f>IF($C$2=S97,IF($C$2='2019 Mos G'!G97,"Home","Away"),"")</f>
        <v>Away</v>
      </c>
      <c r="N97" s="119"/>
      <c r="O97" s="130">
        <f>'2019 Mos G'!E97-B97</f>
        <v>0.10416666666666669</v>
      </c>
      <c r="P97" s="79">
        <f t="shared" si="2"/>
        <v>0.375</v>
      </c>
      <c r="Q97" s="119"/>
      <c r="R97" s="119"/>
      <c r="S97" s="118" t="str">
        <f t="shared" si="3"/>
        <v/>
      </c>
      <c r="T97" s="119" t="str">
        <f>'2019 Mos G'!I97</f>
        <v>Mariners</v>
      </c>
      <c r="U97" s="119" t="str">
        <f>'2019 Mos G'!G97</f>
        <v>Rays</v>
      </c>
    </row>
    <row r="98" spans="1:21" x14ac:dyDescent="0.25">
      <c r="A98" s="80">
        <f>'2019 Mos G'!B98</f>
        <v>43617</v>
      </c>
      <c r="B98" s="79">
        <f>'2019 Mos G'!D98</f>
        <v>0.41666666666666669</v>
      </c>
      <c r="C98" s="119" t="str">
        <f>CONCATENATE('2019 Mos G'!I98," at ",'2019 Mos G'!G98)</f>
        <v>Yankees at Mets</v>
      </c>
      <c r="D98" s="119" t="str">
        <f>IF(S98=$C$2,IF('2019 Mos G'!G98=$C$2,'2019 Mos G'!I98,'2019 Mos G'!G98),"")</f>
        <v>Mets</v>
      </c>
      <c r="E98" s="119"/>
      <c r="F98" s="119"/>
      <c r="G98" s="119"/>
      <c r="H98" s="119"/>
      <c r="I98" s="119" t="str">
        <f>'2019 Mos G'!J98</f>
        <v>Bakerview West</v>
      </c>
      <c r="J98" s="119"/>
      <c r="K98" s="119"/>
      <c r="L98" s="119"/>
      <c r="M98" s="119" t="str">
        <f>IF($C$2=S98,IF($C$2='2019 Mos G'!G98,"Home","Away"),"")</f>
        <v>Away</v>
      </c>
      <c r="N98" s="119"/>
      <c r="O98" s="130">
        <f>'2019 Mos G'!E98-B98</f>
        <v>0.10416666666666669</v>
      </c>
      <c r="P98" s="79">
        <f t="shared" si="2"/>
        <v>0.39583333333333337</v>
      </c>
      <c r="Q98" s="119"/>
      <c r="R98" s="119"/>
      <c r="S98" s="118" t="str">
        <f t="shared" si="3"/>
        <v/>
      </c>
      <c r="T98" s="119" t="str">
        <f>'2019 Mos G'!I98</f>
        <v>Yankees</v>
      </c>
      <c r="U98" s="119" t="str">
        <f>'2019 Mos G'!G98</f>
        <v>Mets</v>
      </c>
    </row>
    <row r="99" spans="1:21" x14ac:dyDescent="0.25">
      <c r="A99" s="80">
        <f>'2019 Mos G'!B99</f>
        <v>43617</v>
      </c>
      <c r="B99" s="79">
        <f>'2019 Mos G'!D99</f>
        <v>0.52083333333333337</v>
      </c>
      <c r="C99" s="119" t="str">
        <f>CONCATENATE('2019 Mos G'!I99," at ",'2019 Mos G'!G99)</f>
        <v>Nationals at Brewers</v>
      </c>
      <c r="D99" s="119" t="str">
        <f>IF(S99=$C$2,IF('2019 Mos G'!G99=$C$2,'2019 Mos G'!I99,'2019 Mos G'!G99),"")</f>
        <v>Brewers</v>
      </c>
      <c r="E99" s="119"/>
      <c r="F99" s="119"/>
      <c r="G99" s="119"/>
      <c r="H99" s="119"/>
      <c r="I99" s="119" t="str">
        <f>'2019 Mos G'!J99</f>
        <v>Centennial Diamond</v>
      </c>
      <c r="J99" s="119"/>
      <c r="K99" s="119"/>
      <c r="L99" s="119"/>
      <c r="M99" s="119" t="str">
        <f>IF($C$2=S99,IF($C$2='2019 Mos G'!G99,"Home","Away"),"")</f>
        <v>Away</v>
      </c>
      <c r="N99" s="119"/>
      <c r="O99" s="130">
        <f>'2019 Mos G'!E99-B99</f>
        <v>0.10416666666666663</v>
      </c>
      <c r="P99" s="79">
        <f t="shared" si="2"/>
        <v>0.5</v>
      </c>
      <c r="Q99" s="119"/>
      <c r="R99" s="119"/>
      <c r="S99" s="118" t="str">
        <f t="shared" si="3"/>
        <v/>
      </c>
      <c r="T99" s="119" t="str">
        <f>'2019 Mos G'!I99</f>
        <v>Nationals</v>
      </c>
      <c r="U99" s="119" t="str">
        <f>'2019 Mos G'!G99</f>
        <v>Brewers</v>
      </c>
    </row>
    <row r="100" spans="1:21" x14ac:dyDescent="0.25">
      <c r="A100" s="80">
        <f>'2019 Mos G'!B100</f>
        <v>43617</v>
      </c>
      <c r="B100" s="79">
        <f>'2019 Mos G'!D100</f>
        <v>0.70833333333333337</v>
      </c>
      <c r="C100" s="119" t="str">
        <f>CONCATENATE('2019 Mos G'!I100," at ",'2019 Mos G'!G100)</f>
        <v>BlueJays at Athletics</v>
      </c>
      <c r="D100" s="119" t="str">
        <f>IF(S100=$C$2,IF('2019 Mos G'!G100=$C$2,'2019 Mos G'!I100,'2019 Mos G'!G100),"")</f>
        <v>Athletics</v>
      </c>
      <c r="E100" s="119"/>
      <c r="F100" s="119"/>
      <c r="G100" s="119"/>
      <c r="H100" s="119"/>
      <c r="I100" s="119" t="str">
        <f>'2019 Mos G'!J100</f>
        <v>Centennial Diamond</v>
      </c>
      <c r="J100" s="119"/>
      <c r="K100" s="119"/>
      <c r="L100" s="119"/>
      <c r="M100" s="119" t="str">
        <f>IF($C$2=S100,IF($C$2='2019 Mos G'!G100,"Home","Away"),"")</f>
        <v>Away</v>
      </c>
      <c r="N100" s="119"/>
      <c r="O100" s="130">
        <f>'2019 Mos G'!E100-B100</f>
        <v>0.10416666666666663</v>
      </c>
      <c r="P100" s="79">
        <f t="shared" si="2"/>
        <v>0.6875</v>
      </c>
      <c r="Q100" s="119"/>
      <c r="R100" s="119"/>
      <c r="S100" s="118" t="str">
        <f t="shared" si="3"/>
        <v/>
      </c>
      <c r="T100" s="119" t="str">
        <f>'2019 Mos G'!I100</f>
        <v>BlueJays</v>
      </c>
      <c r="U100" s="119" t="str">
        <f>'2019 Mos G'!G100</f>
        <v>Athletics</v>
      </c>
    </row>
    <row r="101" spans="1:21" x14ac:dyDescent="0.25">
      <c r="A101" s="80">
        <f>'2019 Mos G'!B101</f>
        <v>43618</v>
      </c>
      <c r="B101" s="79">
        <f>'2019 Mos G'!D101</f>
        <v>0.41666666666666669</v>
      </c>
      <c r="C101" s="119" t="str">
        <f>CONCATENATE('2019 Mos G'!I101," at ",'2019 Mos G'!G101)</f>
        <v>Royals at Angels</v>
      </c>
      <c r="D101" s="119" t="str">
        <f>IF(S101=$C$2,IF('2019 Mos G'!G101=$C$2,'2019 Mos G'!I101,'2019 Mos G'!G101),"")</f>
        <v>Angels</v>
      </c>
      <c r="E101" s="119"/>
      <c r="F101" s="119"/>
      <c r="G101" s="119"/>
      <c r="H101" s="119"/>
      <c r="I101" s="119" t="str">
        <f>'2019 Mos G'!J101</f>
        <v>Centennial Diamond</v>
      </c>
      <c r="J101" s="119"/>
      <c r="K101" s="119"/>
      <c r="L101" s="119"/>
      <c r="M101" s="119" t="str">
        <f>IF($C$2=S101,IF($C$2='2019 Mos G'!G101,"Home","Away"),"")</f>
        <v>Away</v>
      </c>
      <c r="N101" s="119"/>
      <c r="O101" s="130">
        <f>'2019 Mos G'!E101-B101</f>
        <v>0.10416666666666669</v>
      </c>
      <c r="P101" s="79">
        <f t="shared" si="2"/>
        <v>0.39583333333333337</v>
      </c>
      <c r="Q101" s="119"/>
      <c r="R101" s="119"/>
      <c r="S101" s="118" t="str">
        <f t="shared" si="3"/>
        <v/>
      </c>
      <c r="T101" s="119" t="str">
        <f>'2019 Mos G'!I101</f>
        <v>Royals</v>
      </c>
      <c r="U101" s="119" t="str">
        <f>'2019 Mos G'!G101</f>
        <v>Angels</v>
      </c>
    </row>
    <row r="102" spans="1:21" x14ac:dyDescent="0.25">
      <c r="A102" s="80">
        <f>'2019 Mos G'!B102</f>
        <v>43618</v>
      </c>
      <c r="B102" s="79">
        <f>'2019 Mos G'!D102</f>
        <v>0.54166666666666663</v>
      </c>
      <c r="C102" s="119" t="str">
        <f>CONCATENATE('2019 Mos G'!I102," at ",'2019 Mos G'!G102)</f>
        <v>Astros at RedSox</v>
      </c>
      <c r="D102" s="119" t="str">
        <f>IF(S102=$C$2,IF('2019 Mos G'!G102=$C$2,'2019 Mos G'!I102,'2019 Mos G'!G102),"")</f>
        <v>RedSox</v>
      </c>
      <c r="E102" s="119"/>
      <c r="F102" s="119"/>
      <c r="G102" s="119"/>
      <c r="H102" s="119"/>
      <c r="I102" s="119" t="str">
        <f>'2019 Mos G'!J102</f>
        <v>Centennial Diamond</v>
      </c>
      <c r="J102" s="119"/>
      <c r="K102" s="119"/>
      <c r="L102" s="119"/>
      <c r="M102" s="119" t="str">
        <f>IF($C$2=S102,IF($C$2='2019 Mos G'!G102,"Home","Away"),"")</f>
        <v>Away</v>
      </c>
      <c r="N102" s="119"/>
      <c r="O102" s="130">
        <f>'2019 Mos G'!E102-B102</f>
        <v>0.10416666666666663</v>
      </c>
      <c r="P102" s="79">
        <f t="shared" si="2"/>
        <v>0.52083333333333326</v>
      </c>
      <c r="Q102" s="119"/>
      <c r="R102" s="119"/>
      <c r="S102" s="118" t="str">
        <f t="shared" si="3"/>
        <v/>
      </c>
      <c r="T102" s="119" t="str">
        <f>'2019 Mos G'!I102</f>
        <v>Astros</v>
      </c>
      <c r="U102" s="119" t="str">
        <f>'2019 Mos G'!G102</f>
        <v>RedSox</v>
      </c>
    </row>
    <row r="103" spans="1:21" x14ac:dyDescent="0.25">
      <c r="A103" s="80">
        <f>'2019 Mos G'!B103</f>
        <v>43618</v>
      </c>
      <c r="B103" s="79">
        <f>'2019 Mos G'!D103</f>
        <v>0.64583333333333337</v>
      </c>
      <c r="C103" s="119" t="str">
        <f>CONCATENATE('2019 Mos G'!I103," at ",'2019 Mos G'!G103)</f>
        <v>NorthShore at Giants</v>
      </c>
      <c r="D103" s="119" t="str">
        <f>IF(S103=$C$2,IF('2019 Mos G'!G103=$C$2,'2019 Mos G'!I103,'2019 Mos G'!G103),"")</f>
        <v>Giants</v>
      </c>
      <c r="E103" s="119"/>
      <c r="F103" s="119"/>
      <c r="G103" s="119"/>
      <c r="H103" s="119"/>
      <c r="I103" s="119" t="str">
        <f>'2019 Mos G'!J103</f>
        <v>Centennial Diamond</v>
      </c>
      <c r="J103" s="119"/>
      <c r="K103" s="119"/>
      <c r="L103" s="119"/>
      <c r="M103" s="119" t="str">
        <f>IF($C$2=S103,IF($C$2='2019 Mos G'!G103,"Home","Away"),"")</f>
        <v>Away</v>
      </c>
      <c r="N103" s="119"/>
      <c r="O103" s="130">
        <f>'2019 Mos G'!E103-B103</f>
        <v>0.10416666666666663</v>
      </c>
      <c r="P103" s="79">
        <f t="shared" si="2"/>
        <v>0.625</v>
      </c>
      <c r="Q103" s="119"/>
      <c r="R103" s="119"/>
      <c r="S103" s="118" t="str">
        <f t="shared" si="3"/>
        <v/>
      </c>
      <c r="T103" s="119" t="str">
        <f>'2019 Mos G'!I103</f>
        <v>NorthShore</v>
      </c>
      <c r="U103" s="119" t="str">
        <f>'2019 Mos G'!G103</f>
        <v>Giants</v>
      </c>
    </row>
    <row r="104" spans="1:21" x14ac:dyDescent="0.25">
      <c r="A104" s="80">
        <f>'2019 Mos G'!B104</f>
        <v>43621</v>
      </c>
      <c r="B104" s="79">
        <f>'2019 Mos G'!D104</f>
        <v>0.72916666666666663</v>
      </c>
      <c r="C104" s="119" t="str">
        <f>CONCATENATE('2019 Mos G'!I104," at ",'2019 Mos G'!G104)</f>
        <v>Mariners at Athletics</v>
      </c>
      <c r="D104" s="119" t="str">
        <f>IF(S104=$C$2,IF('2019 Mos G'!G104=$C$2,'2019 Mos G'!I104,'2019 Mos G'!G104),"")</f>
        <v>Athletics</v>
      </c>
      <c r="E104" s="119"/>
      <c r="F104" s="119"/>
      <c r="G104" s="119"/>
      <c r="H104" s="119"/>
      <c r="I104" s="119" t="str">
        <f>'2019 Mos G'!J104</f>
        <v>SSAP #3 - West</v>
      </c>
      <c r="J104" s="119"/>
      <c r="K104" s="119"/>
      <c r="L104" s="119"/>
      <c r="M104" s="119" t="str">
        <f>IF($C$2=S104,IF($C$2='2019 Mos G'!G104,"Home","Away"),"")</f>
        <v>Away</v>
      </c>
      <c r="N104" s="119"/>
      <c r="O104" s="130">
        <f>'2019 Mos G'!E104-B104</f>
        <v>0.10416666666666663</v>
      </c>
      <c r="P104" s="79">
        <f t="shared" si="2"/>
        <v>0.70833333333333326</v>
      </c>
      <c r="Q104" s="119"/>
      <c r="R104" s="119"/>
      <c r="S104" s="118" t="str">
        <f t="shared" si="3"/>
        <v/>
      </c>
      <c r="T104" s="119" t="str">
        <f>'2019 Mos G'!I104</f>
        <v>Mariners</v>
      </c>
      <c r="U104" s="119" t="str">
        <f>'2019 Mos G'!G104</f>
        <v>Athletics</v>
      </c>
    </row>
    <row r="105" spans="1:21" x14ac:dyDescent="0.25">
      <c r="A105" s="80">
        <f>'2019 Mos G'!B105</f>
        <v>43622</v>
      </c>
      <c r="B105" s="79">
        <f>'2019 Mos G'!D105</f>
        <v>0.72916666666666663</v>
      </c>
      <c r="C105" s="119" t="str">
        <f>CONCATENATE('2019 Mos G'!I105," at ",'2019 Mos G'!G105)</f>
        <v>Mets at Brewers</v>
      </c>
      <c r="D105" s="119" t="str">
        <f>IF(S105=$C$2,IF('2019 Mos G'!G105=$C$2,'2019 Mos G'!I105,'2019 Mos G'!G105),"")</f>
        <v>Brewers</v>
      </c>
      <c r="E105" s="119"/>
      <c r="F105" s="119"/>
      <c r="G105" s="119"/>
      <c r="H105" s="119"/>
      <c r="I105" s="119" t="str">
        <f>'2019 Mos G'!J105</f>
        <v>SSAP #3 - East</v>
      </c>
      <c r="J105" s="119"/>
      <c r="K105" s="119"/>
      <c r="L105" s="119"/>
      <c r="M105" s="119" t="str">
        <f>IF($C$2=S105,IF($C$2='2019 Mos G'!G105,"Home","Away"),"")</f>
        <v>Away</v>
      </c>
      <c r="N105" s="119"/>
      <c r="O105" s="130">
        <f>'2019 Mos G'!E105-B105</f>
        <v>0.10416666666666663</v>
      </c>
      <c r="P105" s="79">
        <f t="shared" si="2"/>
        <v>0.70833333333333326</v>
      </c>
      <c r="Q105" s="119"/>
      <c r="R105" s="119"/>
      <c r="S105" s="118" t="str">
        <f t="shared" si="3"/>
        <v/>
      </c>
      <c r="T105" s="119" t="str">
        <f>'2019 Mos G'!I105</f>
        <v>Mets</v>
      </c>
      <c r="U105" s="119" t="str">
        <f>'2019 Mos G'!G105</f>
        <v>Brewers</v>
      </c>
    </row>
    <row r="106" spans="1:21" x14ac:dyDescent="0.25">
      <c r="A106" s="80">
        <f>'2019 Mos G'!B106</f>
        <v>43622</v>
      </c>
      <c r="B106" s="79">
        <f>'2019 Mos G'!D106</f>
        <v>0.72916666666666663</v>
      </c>
      <c r="C106" s="119" t="str">
        <f>CONCATENATE('2019 Mos G'!I106," at ",'2019 Mos G'!G106)</f>
        <v>Yankees at Nationals</v>
      </c>
      <c r="D106" s="119" t="str">
        <f>IF(S106=$C$2,IF('2019 Mos G'!G106=$C$2,'2019 Mos G'!I106,'2019 Mos G'!G106),"")</f>
        <v>Nationals</v>
      </c>
      <c r="E106" s="119"/>
      <c r="F106" s="119"/>
      <c r="G106" s="119"/>
      <c r="H106" s="119"/>
      <c r="I106" s="119" t="str">
        <f>'2019 Mos G'!J106</f>
        <v>SSAP #3 - West</v>
      </c>
      <c r="J106" s="119"/>
      <c r="K106" s="119"/>
      <c r="L106" s="119"/>
      <c r="M106" s="119" t="str">
        <f>IF($C$2=S106,IF($C$2='2019 Mos G'!G106,"Home","Away"),"")</f>
        <v>Away</v>
      </c>
      <c r="N106" s="119"/>
      <c r="O106" s="130">
        <f>'2019 Mos G'!E106-B106</f>
        <v>0.10416666666666663</v>
      </c>
      <c r="P106" s="79">
        <f t="shared" si="2"/>
        <v>0.70833333333333326</v>
      </c>
      <c r="Q106" s="119"/>
      <c r="R106" s="119"/>
      <c r="S106" s="118" t="str">
        <f t="shared" si="3"/>
        <v/>
      </c>
      <c r="T106" s="119" t="str">
        <f>'2019 Mos G'!I106</f>
        <v>Yankees</v>
      </c>
      <c r="U106" s="119" t="str">
        <f>'2019 Mos G'!G106</f>
        <v>Nationals</v>
      </c>
    </row>
    <row r="107" spans="1:21" x14ac:dyDescent="0.25">
      <c r="A107" s="80">
        <f>'2019 Mos G'!B107</f>
        <v>43622</v>
      </c>
      <c r="B107" s="79">
        <f>'2019 Mos G'!D107</f>
        <v>0.72916666666666663</v>
      </c>
      <c r="C107" s="119" t="str">
        <f>CONCATENATE('2019 Mos G'!I107," at ",'2019 Mos G'!G107)</f>
        <v>BlueJays at Pirates</v>
      </c>
      <c r="D107" s="119" t="str">
        <f>IF(S107=$C$2,IF('2019 Mos G'!G107=$C$2,'2019 Mos G'!I107,'2019 Mos G'!G107),"")</f>
        <v>Pirates</v>
      </c>
      <c r="E107" s="119"/>
      <c r="F107" s="119"/>
      <c r="G107" s="119"/>
      <c r="H107" s="119"/>
      <c r="I107" s="119" t="str">
        <f>'2019 Mos G'!J107</f>
        <v>Centennial Diamond</v>
      </c>
      <c r="J107" s="119"/>
      <c r="K107" s="119"/>
      <c r="L107" s="119"/>
      <c r="M107" s="119" t="str">
        <f>IF($C$2=S107,IF($C$2='2019 Mos G'!G107,"Home","Away"),"")</f>
        <v>Away</v>
      </c>
      <c r="N107" s="119"/>
      <c r="O107" s="130">
        <f>'2019 Mos G'!E107-B107</f>
        <v>0.10416666666666663</v>
      </c>
      <c r="P107" s="79">
        <f t="shared" si="2"/>
        <v>0.70833333333333326</v>
      </c>
      <c r="Q107" s="119"/>
      <c r="R107" s="119"/>
      <c r="S107" s="118" t="str">
        <f t="shared" si="3"/>
        <v/>
      </c>
      <c r="T107" s="119" t="str">
        <f>'2019 Mos G'!I107</f>
        <v>BlueJays</v>
      </c>
      <c r="U107" s="119" t="str">
        <f>'2019 Mos G'!G107</f>
        <v>Pirates</v>
      </c>
    </row>
    <row r="108" spans="1:21" x14ac:dyDescent="0.25">
      <c r="A108" s="80">
        <f>'2019 Mos G'!B108</f>
        <v>43623</v>
      </c>
      <c r="B108" s="79">
        <f>'2019 Mos G'!D108</f>
        <v>0.72916666666666663</v>
      </c>
      <c r="C108" s="119" t="str">
        <f>CONCATENATE('2019 Mos G'!I108," at ",'2019 Mos G'!G108)</f>
        <v>Giants at Angels</v>
      </c>
      <c r="D108" s="119" t="str">
        <f>IF(S108=$C$2,IF('2019 Mos G'!G108=$C$2,'2019 Mos G'!I108,'2019 Mos G'!G108),"")</f>
        <v>Angels</v>
      </c>
      <c r="E108" s="119"/>
      <c r="F108" s="119"/>
      <c r="G108" s="119"/>
      <c r="H108" s="119"/>
      <c r="I108" s="119" t="str">
        <f>'2019 Mos G'!J108</f>
        <v>Centennial Diamond</v>
      </c>
      <c r="J108" s="119"/>
      <c r="K108" s="119"/>
      <c r="L108" s="119"/>
      <c r="M108" s="119" t="str">
        <f>IF($C$2=S108,IF($C$2='2019 Mos G'!G108,"Home","Away"),"")</f>
        <v>Away</v>
      </c>
      <c r="N108" s="119"/>
      <c r="O108" s="130">
        <f>'2019 Mos G'!E108-B108</f>
        <v>0.10416666666666663</v>
      </c>
      <c r="P108" s="79">
        <f t="shared" si="2"/>
        <v>0.70833333333333326</v>
      </c>
      <c r="Q108" s="119"/>
      <c r="R108" s="119"/>
      <c r="S108" s="118" t="str">
        <f t="shared" si="3"/>
        <v/>
      </c>
      <c r="T108" s="119" t="str">
        <f>'2019 Mos G'!I108</f>
        <v>Giants</v>
      </c>
      <c r="U108" s="119" t="str">
        <f>'2019 Mos G'!G108</f>
        <v>Angels</v>
      </c>
    </row>
    <row r="109" spans="1:21" x14ac:dyDescent="0.25">
      <c r="A109" s="80">
        <f>'2019 Mos G'!B109</f>
        <v>43623</v>
      </c>
      <c r="B109" s="79">
        <f>'2019 Mos G'!D109</f>
        <v>0.70833333333333337</v>
      </c>
      <c r="C109" s="119" t="str">
        <f>CONCATENATE('2019 Mos G'!I109," at ",'2019 Mos G'!G109)</f>
        <v>Astros at RedSox</v>
      </c>
      <c r="D109" s="119" t="str">
        <f>IF(S109=$C$2,IF('2019 Mos G'!G109=$C$2,'2019 Mos G'!I109,'2019 Mos G'!G109),"")</f>
        <v>RedSox</v>
      </c>
      <c r="E109" s="119"/>
      <c r="F109" s="119"/>
      <c r="G109" s="119"/>
      <c r="H109" s="119"/>
      <c r="I109" s="119" t="str">
        <f>'2019 Mos G'!J109</f>
        <v>Softball City</v>
      </c>
      <c r="J109" s="119"/>
      <c r="K109" s="119"/>
      <c r="L109" s="119"/>
      <c r="M109" s="119" t="str">
        <f>IF($C$2=S109,IF($C$2='2019 Mos G'!G109,"Home","Away"),"")</f>
        <v>Away</v>
      </c>
      <c r="N109" s="119"/>
      <c r="O109" s="130">
        <f>'2019 Mos G'!E109-B109</f>
        <v>8.3333333333333259E-2</v>
      </c>
      <c r="P109" s="79">
        <f t="shared" si="2"/>
        <v>0.6875</v>
      </c>
      <c r="Q109" s="119"/>
      <c r="R109" s="119"/>
      <c r="S109" s="118" t="str">
        <f t="shared" si="3"/>
        <v/>
      </c>
      <c r="T109" s="119" t="str">
        <f>'2019 Mos G'!I109</f>
        <v>Astros</v>
      </c>
      <c r="U109" s="119" t="str">
        <f>'2019 Mos G'!G109</f>
        <v>RedSox</v>
      </c>
    </row>
  </sheetData>
  <autoFilter ref="A4:U109"/>
  <mergeCells count="1">
    <mergeCell ref="S3:U3"/>
  </mergeCells>
  <dataValidations count="1">
    <dataValidation type="list" allowBlank="1" showInputMessage="1" showErrorMessage="1" sqref="E2">
      <formula1>$W$1:$Y$1</formula1>
    </dataValidation>
  </dataValidation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'2019 Mos Teams'!$F$24:$F$40</xm:f>
          </x14:formula1>
          <xm:sqref>C2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00"/>
  </sheetPr>
  <dimension ref="A2:F107"/>
  <sheetViews>
    <sheetView topLeftCell="A76" workbookViewId="0">
      <selection activeCell="A108" sqref="A108:XFD108"/>
    </sheetView>
  </sheetViews>
  <sheetFormatPr defaultRowHeight="15" x14ac:dyDescent="0.25"/>
  <cols>
    <col min="1" max="1" width="11.140625" customWidth="1"/>
    <col min="2" max="2" width="11.5703125" bestFit="1" customWidth="1"/>
    <col min="3" max="3" width="19.42578125" bestFit="1" customWidth="1"/>
    <col min="4" max="4" width="24.5703125" customWidth="1"/>
    <col min="5" max="5" width="18.7109375" bestFit="1" customWidth="1"/>
    <col min="6" max="6" width="19.140625" bestFit="1" customWidth="1"/>
  </cols>
  <sheetData>
    <row r="2" spans="1:6" x14ac:dyDescent="0.25">
      <c r="A2" s="41" t="s">
        <v>0</v>
      </c>
      <c r="B2" s="41" t="s">
        <v>92</v>
      </c>
      <c r="C2" s="41" t="s">
        <v>93</v>
      </c>
      <c r="D2" s="41" t="s">
        <v>94</v>
      </c>
      <c r="E2" s="41" t="s">
        <v>31</v>
      </c>
      <c r="F2" s="41" t="s">
        <v>32</v>
      </c>
    </row>
    <row r="3" spans="1:6" x14ac:dyDescent="0.25">
      <c r="A3" s="55">
        <f>'2019 Mos G'!B5</f>
        <v>43567</v>
      </c>
      <c r="B3" s="42">
        <f>'2019 Mos G'!D5</f>
        <v>0.72916666666666663</v>
      </c>
      <c r="C3" s="76" t="str">
        <f>'2019 Mos G'!J5</f>
        <v>SSAP #3 - East</v>
      </c>
      <c r="D3" s="76" t="str">
        <f>CONCATENATE("11U Mosquito ",VLOOKUP(E3,'2019 Mos Teams'!$G$3:$H$17,2,FALSE))</f>
        <v>11U Mosquito National</v>
      </c>
      <c r="E3" s="76" t="str">
        <f>'2019 Mos G'!G5</f>
        <v>Brewers</v>
      </c>
      <c r="F3" s="76" t="str">
        <f>'2019 Mos G'!I5</f>
        <v>Mariners</v>
      </c>
    </row>
    <row r="4" spans="1:6" x14ac:dyDescent="0.25">
      <c r="A4" s="55">
        <f>'2019 Mos G'!B6</f>
        <v>43567</v>
      </c>
      <c r="B4" s="42">
        <f>'2019 Mos G'!D6</f>
        <v>0.72916666666666663</v>
      </c>
      <c r="C4" s="76" t="str">
        <f>'2019 Mos G'!J6</f>
        <v>SSAP #3 - West</v>
      </c>
      <c r="D4" s="118" t="str">
        <f>CONCATENATE("11U Mosquito ",VLOOKUP(E4,'2019 Mos Teams'!$G$3:$H$17,2,FALSE))</f>
        <v>11U Mosquito National</v>
      </c>
      <c r="E4" s="76" t="str">
        <f>'2019 Mos G'!G6</f>
        <v>Nationals</v>
      </c>
      <c r="F4" s="76" t="str">
        <f>'2019 Mos G'!I6</f>
        <v>Pirates</v>
      </c>
    </row>
    <row r="5" spans="1:6" x14ac:dyDescent="0.25">
      <c r="A5" s="55">
        <f>'2019 Mos G'!B7</f>
        <v>43567</v>
      </c>
      <c r="B5" s="42">
        <f>'2019 Mos G'!D7</f>
        <v>0.72916666666666663</v>
      </c>
      <c r="C5" s="76" t="str">
        <f>'2019 Mos G'!J7</f>
        <v>Centennial Diamond</v>
      </c>
      <c r="D5" s="118" t="str">
        <f>CONCATENATE("11U Mosquito ",VLOOKUP(E5,'2019 Mos Teams'!$G$3:$H$17,2,FALSE))</f>
        <v>11U Mosquito National</v>
      </c>
      <c r="E5" s="76" t="str">
        <f>'2019 Mos G'!G7</f>
        <v>Rays</v>
      </c>
      <c r="F5" s="76" t="str">
        <f>'2019 Mos G'!I7</f>
        <v>Yankees</v>
      </c>
    </row>
    <row r="6" spans="1:6" x14ac:dyDescent="0.25">
      <c r="A6" s="55">
        <f>'2019 Mos G'!B8</f>
        <v>43567</v>
      </c>
      <c r="B6" s="42">
        <f>'2019 Mos G'!D8</f>
        <v>0.72916666666666663</v>
      </c>
      <c r="C6" s="76" t="str">
        <f>'2019 Mos G'!J8</f>
        <v>Bakerview East</v>
      </c>
      <c r="D6" s="118" t="str">
        <f>CONCATENATE("11U Mosquito ",VLOOKUP(E6,'2019 Mos Teams'!$G$3:$H$17,2,FALSE))</f>
        <v>11U Mosquito National</v>
      </c>
      <c r="E6" s="76" t="str">
        <f>'2019 Mos G'!G8</f>
        <v>Mets</v>
      </c>
      <c r="F6" s="76" t="str">
        <f>'2019 Mos G'!I8</f>
        <v>Athletics</v>
      </c>
    </row>
    <row r="7" spans="1:6" x14ac:dyDescent="0.25">
      <c r="A7" s="55">
        <f>'2019 Mos G'!B9</f>
        <v>43568</v>
      </c>
      <c r="B7" s="42">
        <f>'2019 Mos G'!D9</f>
        <v>0.375</v>
      </c>
      <c r="C7" s="76" t="str">
        <f>'2019 Mos G'!J9</f>
        <v>Centennial Diamond</v>
      </c>
      <c r="D7" s="118" t="str">
        <f>CONCATENATE("11U Mosquito ",VLOOKUP(E7,'2019 Mos Teams'!$G$3:$H$17,2,FALSE))</f>
        <v>11U Mosquito American</v>
      </c>
      <c r="E7" s="76" t="str">
        <f>'2019 Mos G'!G9</f>
        <v>Giants</v>
      </c>
      <c r="F7" s="76" t="str">
        <f>'2019 Mos G'!I9</f>
        <v>RedSox</v>
      </c>
    </row>
    <row r="8" spans="1:6" x14ac:dyDescent="0.25">
      <c r="A8" s="55">
        <f>'2019 Mos G'!B10</f>
        <v>43568</v>
      </c>
      <c r="B8" s="42">
        <f>'2019 Mos G'!D10</f>
        <v>0.45833333333333331</v>
      </c>
      <c r="C8" s="76" t="str">
        <f>'2019 Mos G'!J10</f>
        <v>Centennial Diamond</v>
      </c>
      <c r="D8" s="118" t="str">
        <f>CONCATENATE("11U Mosquito ",VLOOKUP(E8,'2019 Mos Teams'!$G$3:$H$17,2,FALSE))</f>
        <v>11U Mosquito American</v>
      </c>
      <c r="E8" s="76" t="str">
        <f>'2019 Mos G'!G10</f>
        <v>Royals</v>
      </c>
      <c r="F8" s="76" t="str">
        <f>'2019 Mos G'!I10</f>
        <v>Astros</v>
      </c>
    </row>
    <row r="9" spans="1:6" x14ac:dyDescent="0.25">
      <c r="A9" s="55">
        <f>'2019 Mos G'!B11</f>
        <v>43568</v>
      </c>
      <c r="B9" s="42">
        <f>'2019 Mos G'!D11</f>
        <v>0.54166666666666663</v>
      </c>
      <c r="C9" s="76" t="str">
        <f>'2019 Mos G'!J11</f>
        <v>Centennial Diamond</v>
      </c>
      <c r="D9" s="118" t="str">
        <f>CONCATENATE("11U Mosquito ",VLOOKUP(E9,'2019 Mos Teams'!$G$3:$H$17,2,FALSE))</f>
        <v>11U Mosquito American</v>
      </c>
      <c r="E9" s="76" t="str">
        <f>'2019 Mos G'!G11</f>
        <v>Angels</v>
      </c>
      <c r="F9" s="76" t="str">
        <f>'2019 Mos G'!I11</f>
        <v>Giants</v>
      </c>
    </row>
    <row r="10" spans="1:6" x14ac:dyDescent="0.25">
      <c r="A10" s="55">
        <f>'2019 Mos G'!B12</f>
        <v>43568</v>
      </c>
      <c r="B10" s="42">
        <f>'2019 Mos G'!D12</f>
        <v>0.625</v>
      </c>
      <c r="C10" s="76" t="str">
        <f>'2019 Mos G'!J12</f>
        <v>Centennial Diamond</v>
      </c>
      <c r="D10" s="118" t="str">
        <f>CONCATENATE("11U Mosquito ",VLOOKUP(E10,'2019 Mos Teams'!$G$3:$H$17,2,FALSE))</f>
        <v>11U Mosquito American</v>
      </c>
      <c r="E10" s="76" t="str">
        <f>'2019 Mos G'!G12</f>
        <v>RedSox</v>
      </c>
      <c r="F10" s="76" t="str">
        <f>'2019 Mos G'!I12</f>
        <v>Royals</v>
      </c>
    </row>
    <row r="11" spans="1:6" x14ac:dyDescent="0.25">
      <c r="A11" s="55">
        <f>'2019 Mos G'!B13</f>
        <v>43568</v>
      </c>
      <c r="B11" s="42">
        <f>'2019 Mos G'!D13</f>
        <v>0.6875</v>
      </c>
      <c r="C11" s="76" t="str">
        <f>'2019 Mos G'!J13</f>
        <v>SSAP #3 - West</v>
      </c>
      <c r="D11" s="118" t="str">
        <f>CONCATENATE("11U Mosquito ",VLOOKUP(E11,'2019 Mos Teams'!$G$3:$H$17,2,FALSE))</f>
        <v>11U Mosquito National</v>
      </c>
      <c r="E11" s="76" t="str">
        <f>'2019 Mos G'!G13</f>
        <v>BlueJays</v>
      </c>
      <c r="F11" s="76" t="str">
        <f>'2019 Mos G'!I13</f>
        <v>Brewers</v>
      </c>
    </row>
    <row r="12" spans="1:6" x14ac:dyDescent="0.25">
      <c r="A12" s="55">
        <f>'2019 Mos G'!B14</f>
        <v>43568</v>
      </c>
      <c r="B12" s="42">
        <f>'2019 Mos G'!D14</f>
        <v>0.70833333333333337</v>
      </c>
      <c r="C12" s="76" t="str">
        <f>'2019 Mos G'!J14</f>
        <v>Centennial Diamond</v>
      </c>
      <c r="D12" s="118" t="str">
        <f>CONCATENATE("11U Mosquito ",VLOOKUP(E12,'2019 Mos Teams'!$G$3:$H$17,2,FALSE))</f>
        <v>11U Mosquito American</v>
      </c>
      <c r="E12" s="76" t="str">
        <f>'2019 Mos G'!G14</f>
        <v>Astros</v>
      </c>
      <c r="F12" s="76" t="str">
        <f>'2019 Mos G'!I14</f>
        <v>Angels</v>
      </c>
    </row>
    <row r="13" spans="1:6" x14ac:dyDescent="0.25">
      <c r="A13" s="55">
        <f>'2019 Mos G'!B15</f>
        <v>43569</v>
      </c>
      <c r="B13" s="42">
        <f>'2019 Mos G'!D15</f>
        <v>0.375</v>
      </c>
      <c r="C13" s="76" t="str">
        <f>'2019 Mos G'!J15</f>
        <v>Centennial Diamond</v>
      </c>
      <c r="D13" s="118" t="str">
        <f>CONCATENATE("11U Mosquito ",VLOOKUP(E13,'2019 Mos Teams'!$G$3:$H$17,2,FALSE))</f>
        <v>11U Mosquito American</v>
      </c>
      <c r="E13" s="76" t="str">
        <f>'2019 Mos G'!G15</f>
        <v>Giants</v>
      </c>
      <c r="F13" s="76" t="str">
        <f>'2019 Mos G'!I15</f>
        <v>Royals</v>
      </c>
    </row>
    <row r="14" spans="1:6" x14ac:dyDescent="0.25">
      <c r="A14" s="55">
        <f>'2019 Mos G'!B16</f>
        <v>43569</v>
      </c>
      <c r="B14" s="42">
        <f>'2019 Mos G'!D16</f>
        <v>0.41666666666666669</v>
      </c>
      <c r="C14" s="76" t="str">
        <f>'2019 Mos G'!J16</f>
        <v>Bakerview East</v>
      </c>
      <c r="D14" s="118" t="str">
        <f>CONCATENATE("11U Mosquito ",VLOOKUP(E14,'2019 Mos Teams'!$G$3:$H$17,2,FALSE))</f>
        <v>11U Mosquito National</v>
      </c>
      <c r="E14" s="76" t="str">
        <f>'2019 Mos G'!G16</f>
        <v>Mariners</v>
      </c>
      <c r="F14" s="76" t="str">
        <f>'2019 Mos G'!I16</f>
        <v>Athletics</v>
      </c>
    </row>
    <row r="15" spans="1:6" x14ac:dyDescent="0.25">
      <c r="A15" s="55">
        <f>'2019 Mos G'!B17</f>
        <v>43569</v>
      </c>
      <c r="B15" s="42">
        <f>'2019 Mos G'!D17</f>
        <v>0.45833333333333331</v>
      </c>
      <c r="C15" s="76" t="str">
        <f>'2019 Mos G'!J17</f>
        <v>Centennial Diamond</v>
      </c>
      <c r="D15" s="118" t="str">
        <f>CONCATENATE("11U Mosquito ",VLOOKUP(E15,'2019 Mos Teams'!$G$3:$H$17,2,FALSE))</f>
        <v>11U Mosquito American</v>
      </c>
      <c r="E15" s="76" t="str">
        <f>'2019 Mos G'!G17</f>
        <v>Angels</v>
      </c>
      <c r="F15" s="76" t="str">
        <f>'2019 Mos G'!I17</f>
        <v>RedSox</v>
      </c>
    </row>
    <row r="16" spans="1:6" x14ac:dyDescent="0.25">
      <c r="A16" s="55">
        <f>'2019 Mos G'!B18</f>
        <v>43569</v>
      </c>
      <c r="B16" s="42">
        <f>'2019 Mos G'!D18</f>
        <v>0.54166666666666663</v>
      </c>
      <c r="C16" s="76" t="str">
        <f>'2019 Mos G'!J18</f>
        <v>Centennial Diamond</v>
      </c>
      <c r="D16" s="118" t="str">
        <f>CONCATENATE("11U Mosquito ",VLOOKUP(E16,'2019 Mos Teams'!$G$3:$H$17,2,FALSE))</f>
        <v>11U Mosquito American</v>
      </c>
      <c r="E16" s="76" t="str">
        <f>'2019 Mos G'!G18</f>
        <v>Astros</v>
      </c>
      <c r="F16" s="76" t="str">
        <f>'2019 Mos G'!I18</f>
        <v>Giants</v>
      </c>
    </row>
    <row r="17" spans="1:6" x14ac:dyDescent="0.25">
      <c r="A17" s="55">
        <f>'2019 Mos G'!B19</f>
        <v>43569</v>
      </c>
      <c r="B17" s="42">
        <f>'2019 Mos G'!D19</f>
        <v>0.54166666666666663</v>
      </c>
      <c r="C17" s="76" t="str">
        <f>'2019 Mos G'!J19</f>
        <v>Bakerview East</v>
      </c>
      <c r="D17" s="118" t="str">
        <f>CONCATENATE("11U Mosquito ",VLOOKUP(E17,'2019 Mos Teams'!$G$3:$H$17,2,FALSE))</f>
        <v>11U Mosquito National</v>
      </c>
      <c r="E17" s="76" t="str">
        <f>'2019 Mos G'!G19</f>
        <v>Pirates</v>
      </c>
      <c r="F17" s="76" t="str">
        <f>'2019 Mos G'!I19</f>
        <v>Rays</v>
      </c>
    </row>
    <row r="18" spans="1:6" x14ac:dyDescent="0.25">
      <c r="A18" s="55">
        <f>'2019 Mos G'!B20</f>
        <v>43569</v>
      </c>
      <c r="B18" s="42">
        <f>'2019 Mos G'!D20</f>
        <v>0.625</v>
      </c>
      <c r="C18" s="76" t="str">
        <f>'2019 Mos G'!J20</f>
        <v>Centennial Diamond</v>
      </c>
      <c r="D18" s="118" t="str">
        <f>CONCATENATE("11U Mosquito ",VLOOKUP(E18,'2019 Mos Teams'!$G$3:$H$17,2,FALSE))</f>
        <v>11U Mosquito American</v>
      </c>
      <c r="E18" s="76" t="str">
        <f>'2019 Mos G'!G20</f>
        <v>Royals</v>
      </c>
      <c r="F18" s="76" t="str">
        <f>'2019 Mos G'!I20</f>
        <v>Angels</v>
      </c>
    </row>
    <row r="19" spans="1:6" x14ac:dyDescent="0.25">
      <c r="A19" s="55">
        <f>'2019 Mos G'!B21</f>
        <v>43569</v>
      </c>
      <c r="B19" s="42">
        <f>'2019 Mos G'!D21</f>
        <v>0.625</v>
      </c>
      <c r="C19" s="76" t="str">
        <f>'2019 Mos G'!J21</f>
        <v>Bakerview West</v>
      </c>
      <c r="D19" s="118" t="str">
        <f>CONCATENATE("11U Mosquito ",VLOOKUP(E19,'2019 Mos Teams'!$G$3:$H$17,2,FALSE))</f>
        <v>11U Mosquito National</v>
      </c>
      <c r="E19" s="76" t="str">
        <f>'2019 Mos G'!G21</f>
        <v>Brewers</v>
      </c>
      <c r="F19" s="76" t="str">
        <f>'2019 Mos G'!I21</f>
        <v>Nationals</v>
      </c>
    </row>
    <row r="20" spans="1:6" x14ac:dyDescent="0.25">
      <c r="A20" s="55">
        <f>'2019 Mos G'!B22</f>
        <v>43569</v>
      </c>
      <c r="B20" s="42">
        <f>'2019 Mos G'!D22</f>
        <v>0.64583333333333337</v>
      </c>
      <c r="C20" s="76" t="str">
        <f>'2019 Mos G'!J22</f>
        <v>Bakerview East</v>
      </c>
      <c r="D20" s="118" t="str">
        <f>CONCATENATE("11U Mosquito ",VLOOKUP(E20,'2019 Mos Teams'!$G$3:$H$17,2,FALSE))</f>
        <v>11U Mosquito National</v>
      </c>
      <c r="E20" s="76" t="str">
        <f>'2019 Mos G'!G22</f>
        <v>BlueJays</v>
      </c>
      <c r="F20" s="76" t="str">
        <f>'2019 Mos G'!I22</f>
        <v>Yankees</v>
      </c>
    </row>
    <row r="21" spans="1:6" x14ac:dyDescent="0.25">
      <c r="A21" s="55">
        <f>'2019 Mos G'!B23</f>
        <v>43569</v>
      </c>
      <c r="B21" s="42">
        <f>'2019 Mos G'!D23</f>
        <v>0.70833333333333337</v>
      </c>
      <c r="C21" s="76" t="str">
        <f>'2019 Mos G'!J23</f>
        <v>Centennial Diamond</v>
      </c>
      <c r="D21" s="118" t="str">
        <f>CONCATENATE("11U Mosquito ",VLOOKUP(E21,'2019 Mos Teams'!$G$3:$H$17,2,FALSE))</f>
        <v>11U Mosquito American</v>
      </c>
      <c r="E21" s="76" t="str">
        <f>'2019 Mos G'!G23</f>
        <v>RedSox</v>
      </c>
      <c r="F21" s="76" t="str">
        <f>'2019 Mos G'!I23</f>
        <v>Astros</v>
      </c>
    </row>
    <row r="22" spans="1:6" x14ac:dyDescent="0.25">
      <c r="A22" s="55">
        <f>'2019 Mos G'!B24</f>
        <v>43572</v>
      </c>
      <c r="B22" s="42">
        <f>'2019 Mos G'!D24</f>
        <v>0.72916666666666663</v>
      </c>
      <c r="C22" s="76" t="str">
        <f>'2019 Mos G'!J24</f>
        <v>SSAP #3 - West</v>
      </c>
      <c r="D22" s="118" t="str">
        <f>CONCATENATE("11U Mosquito ",VLOOKUP(E22,'2019 Mos Teams'!$G$3:$H$17,2,FALSE))</f>
        <v>11U Mosquito National</v>
      </c>
      <c r="E22" s="76" t="str">
        <f>'2019 Mos G'!G24</f>
        <v>Pirates</v>
      </c>
      <c r="F22" s="76" t="str">
        <f>'2019 Mos G'!I24</f>
        <v>Brewers</v>
      </c>
    </row>
    <row r="23" spans="1:6" x14ac:dyDescent="0.25">
      <c r="A23" s="55">
        <f>'2019 Mos G'!B25</f>
        <v>43573</v>
      </c>
      <c r="B23" s="42">
        <f>'2019 Mos G'!D25</f>
        <v>0.72916666666666663</v>
      </c>
      <c r="C23" s="76" t="str">
        <f>'2019 Mos G'!J25</f>
        <v>SSAP #3 - East</v>
      </c>
      <c r="D23" s="118" t="str">
        <f>CONCATENATE("11U Mosquito ",VLOOKUP(E23,'2019 Mos Teams'!$G$3:$H$17,2,FALSE))</f>
        <v>11U Mosquito National</v>
      </c>
      <c r="E23" s="76" t="str">
        <f>'2019 Mos G'!G25</f>
        <v>Yankees</v>
      </c>
      <c r="F23" s="76" t="str">
        <f>'2019 Mos G'!I25</f>
        <v>Mariners</v>
      </c>
    </row>
    <row r="24" spans="1:6" x14ac:dyDescent="0.25">
      <c r="A24" s="55">
        <f>'2019 Mos G'!B26</f>
        <v>43573</v>
      </c>
      <c r="B24" s="42">
        <f>'2019 Mos G'!D26</f>
        <v>0.72916666666666663</v>
      </c>
      <c r="C24" s="76" t="str">
        <f>'2019 Mos G'!J26</f>
        <v>SSAP #3 - West</v>
      </c>
      <c r="D24" s="118" t="str">
        <f>CONCATENATE("11U Mosquito ",VLOOKUP(E24,'2019 Mos Teams'!$G$3:$H$17,2,FALSE))</f>
        <v>11U Mosquito National</v>
      </c>
      <c r="E24" s="76" t="str">
        <f>'2019 Mos G'!G26</f>
        <v>Athletics</v>
      </c>
      <c r="F24" s="76" t="str">
        <f>'2019 Mos G'!I26</f>
        <v>BlueJays</v>
      </c>
    </row>
    <row r="25" spans="1:6" x14ac:dyDescent="0.25">
      <c r="A25" s="55">
        <f>'2019 Mos G'!B27</f>
        <v>43573</v>
      </c>
      <c r="B25" s="42">
        <f>'2019 Mos G'!D27</f>
        <v>0.72916666666666663</v>
      </c>
      <c r="C25" s="76" t="str">
        <f>'2019 Mos G'!J27</f>
        <v>Centennial Diamond</v>
      </c>
      <c r="D25" s="118" t="str">
        <f>CONCATENATE("11U Mosquito ",VLOOKUP(E25,'2019 Mos Teams'!$G$3:$H$17,2,FALSE))</f>
        <v>11U Mosquito National</v>
      </c>
      <c r="E25" s="76" t="str">
        <f>'2019 Mos G'!G27</f>
        <v>Mets</v>
      </c>
      <c r="F25" s="76" t="str">
        <f>'2019 Mos G'!I27</f>
        <v>Rays</v>
      </c>
    </row>
    <row r="26" spans="1:6" x14ac:dyDescent="0.25">
      <c r="A26" s="55">
        <f>'2019 Mos G'!B28</f>
        <v>43579</v>
      </c>
      <c r="B26" s="42">
        <f>'2019 Mos G'!D28</f>
        <v>0.72916666666666663</v>
      </c>
      <c r="C26" s="76" t="str">
        <f>'2019 Mos G'!J28</f>
        <v>SSAP #3 - West</v>
      </c>
      <c r="D26" s="118" t="str">
        <f>CONCATENATE("11U Mosquito ",VLOOKUP(E26,'2019 Mos Teams'!$G$3:$H$17,2,FALSE))</f>
        <v>11U Mosquito National</v>
      </c>
      <c r="E26" s="76" t="str">
        <f>'2019 Mos G'!G28</f>
        <v>BlueJays</v>
      </c>
      <c r="F26" s="76" t="str">
        <f>'2019 Mos G'!I28</f>
        <v>Nationals</v>
      </c>
    </row>
    <row r="27" spans="1:6" x14ac:dyDescent="0.25">
      <c r="A27" s="55">
        <f>'2019 Mos G'!B29</f>
        <v>43580</v>
      </c>
      <c r="B27" s="42">
        <f>'2019 Mos G'!D29</f>
        <v>0.72916666666666663</v>
      </c>
      <c r="C27" s="76" t="str">
        <f>'2019 Mos G'!J29</f>
        <v>SSAP #3 - East</v>
      </c>
      <c r="D27" s="118" t="str">
        <f>CONCATENATE("11U Mosquito ",VLOOKUP(E27,'2019 Mos Teams'!$G$3:$H$17,2,FALSE))</f>
        <v>11U Mosquito National</v>
      </c>
      <c r="E27" s="76" t="str">
        <f>'2019 Mos G'!G29</f>
        <v>Mariners</v>
      </c>
      <c r="F27" s="76" t="str">
        <f>'2019 Mos G'!I29</f>
        <v>Yankees</v>
      </c>
    </row>
    <row r="28" spans="1:6" x14ac:dyDescent="0.25">
      <c r="A28" s="55">
        <f>'2019 Mos G'!B30</f>
        <v>43580</v>
      </c>
      <c r="B28" s="42">
        <f>'2019 Mos G'!D30</f>
        <v>0.72916666666666663</v>
      </c>
      <c r="C28" s="76" t="str">
        <f>'2019 Mos G'!J30</f>
        <v>SSAP #3 - West</v>
      </c>
      <c r="D28" s="118" t="str">
        <f>CONCATENATE("11U Mosquito ",VLOOKUP(E28,'2019 Mos Teams'!$G$3:$H$17,2,FALSE))</f>
        <v>11U Mosquito National</v>
      </c>
      <c r="E28" s="76" t="str">
        <f>'2019 Mos G'!G30</f>
        <v>Rays</v>
      </c>
      <c r="F28" s="76" t="str">
        <f>'2019 Mos G'!I30</f>
        <v>Athletics</v>
      </c>
    </row>
    <row r="29" spans="1:6" x14ac:dyDescent="0.25">
      <c r="A29" s="55">
        <f>'2019 Mos G'!B31</f>
        <v>43580</v>
      </c>
      <c r="B29" s="42">
        <f>'2019 Mos G'!D31</f>
        <v>0.72916666666666663</v>
      </c>
      <c r="C29" s="76" t="str">
        <f>'2019 Mos G'!J31</f>
        <v>Centennial Diamond</v>
      </c>
      <c r="D29" s="118" t="str">
        <f>CONCATENATE("11U Mosquito ",VLOOKUP(E29,'2019 Mos Teams'!$G$3:$H$17,2,FALSE))</f>
        <v>11U Mosquito National</v>
      </c>
      <c r="E29" s="76" t="str">
        <f>'2019 Mos G'!G31</f>
        <v>Brewers</v>
      </c>
      <c r="F29" s="76" t="str">
        <f>'2019 Mos G'!I31</f>
        <v>Mets</v>
      </c>
    </row>
    <row r="30" spans="1:6" x14ac:dyDescent="0.25">
      <c r="A30" s="55">
        <f>'2019 Mos G'!B32</f>
        <v>43581</v>
      </c>
      <c r="B30" s="42">
        <f>'2019 Mos G'!D32</f>
        <v>0.70833333333333337</v>
      </c>
      <c r="C30" s="76" t="str">
        <f>'2019 Mos G'!J32</f>
        <v>Softball City</v>
      </c>
      <c r="D30" s="118" t="str">
        <f>CONCATENATE("11U Mosquito ",VLOOKUP(E30,'2019 Mos Teams'!$G$3:$H$17,2,FALSE))</f>
        <v>11U Mosquito American</v>
      </c>
      <c r="E30" s="76" t="str">
        <f>'2019 Mos G'!G32</f>
        <v>Giants</v>
      </c>
      <c r="F30" s="76" t="str">
        <f>'2019 Mos G'!I32</f>
        <v>RedSox</v>
      </c>
    </row>
    <row r="31" spans="1:6" x14ac:dyDescent="0.25">
      <c r="A31" s="55">
        <f>'2019 Mos G'!B33</f>
        <v>43581</v>
      </c>
      <c r="B31" s="42">
        <f>'2019 Mos G'!D33</f>
        <v>0.70833333333333337</v>
      </c>
      <c r="C31" s="76" t="str">
        <f>'2019 Mos G'!J33</f>
        <v>Centennial Diamond</v>
      </c>
      <c r="D31" s="118" t="str">
        <f>CONCATENATE("11U Mosquito ",VLOOKUP(E31,'2019 Mos Teams'!$G$3:$H$17,2,FALSE))</f>
        <v>11U Mosquito American</v>
      </c>
      <c r="E31" s="76" t="str">
        <f>'2019 Mos G'!G33</f>
        <v>Royals</v>
      </c>
      <c r="F31" s="76" t="str">
        <f>'2019 Mos G'!I33</f>
        <v>Astros</v>
      </c>
    </row>
    <row r="32" spans="1:6" x14ac:dyDescent="0.25">
      <c r="A32" s="55">
        <f>'2019 Mos G'!B34</f>
        <v>43581</v>
      </c>
      <c r="B32" s="42">
        <f>'2019 Mos G'!D34</f>
        <v>0.79166666666666663</v>
      </c>
      <c r="C32" s="76" t="str">
        <f>'2019 Mos G'!J34</f>
        <v>Softball City</v>
      </c>
      <c r="D32" s="118" t="str">
        <f>CONCATENATE("11U Mosquito ",VLOOKUP(E32,'2019 Mos Teams'!$G$3:$H$17,2,FALSE))</f>
        <v>11U Mosquito American</v>
      </c>
      <c r="E32" s="76" t="str">
        <f>'2019 Mos G'!G34</f>
        <v>Angels</v>
      </c>
      <c r="F32" s="76" t="str">
        <f>'2019 Mos G'!I34</f>
        <v>NorthShore</v>
      </c>
    </row>
    <row r="33" spans="1:6" x14ac:dyDescent="0.25">
      <c r="A33" s="55">
        <f>'2019 Mos G'!B35</f>
        <v>43582</v>
      </c>
      <c r="B33" s="42">
        <f>'2019 Mos G'!D35</f>
        <v>0.5</v>
      </c>
      <c r="C33" s="76" t="str">
        <f>'2019 Mos G'!J35</f>
        <v>Centennial Diamond</v>
      </c>
      <c r="D33" s="118" t="str">
        <f>CONCATENATE("11U Mosquito ",VLOOKUP(E33,'2019 Mos Teams'!$G$3:$H$17,2,FALSE))</f>
        <v>11U Mosquito National</v>
      </c>
      <c r="E33" s="76" t="str">
        <f>'2019 Mos G'!G35</f>
        <v>Mariners</v>
      </c>
      <c r="F33" s="76" t="str">
        <f>'2019 Mos G'!I35</f>
        <v>Pirates</v>
      </c>
    </row>
    <row r="34" spans="1:6" x14ac:dyDescent="0.25">
      <c r="A34" s="55">
        <f>'2019 Mos G'!B36</f>
        <v>43582</v>
      </c>
      <c r="B34" s="42">
        <f>'2019 Mos G'!D36</f>
        <v>0.60416666666666663</v>
      </c>
      <c r="C34" s="76" t="str">
        <f>'2019 Mos G'!J36</f>
        <v>Centennial Diamond</v>
      </c>
      <c r="D34" s="118" t="str">
        <f>CONCATENATE("11U Mosquito ",VLOOKUP(E34,'2019 Mos Teams'!$G$3:$H$17,2,FALSE))</f>
        <v>11U Mosquito National</v>
      </c>
      <c r="E34" s="76" t="str">
        <f>'2019 Mos G'!G36</f>
        <v>BlueJays</v>
      </c>
      <c r="F34" s="76" t="str">
        <f>'2019 Mos G'!I36</f>
        <v>Brewers</v>
      </c>
    </row>
    <row r="35" spans="1:6" x14ac:dyDescent="0.25">
      <c r="A35" s="55">
        <f>'2019 Mos G'!B37</f>
        <v>43582</v>
      </c>
      <c r="B35" s="42">
        <f>'2019 Mos G'!D37</f>
        <v>0.6875</v>
      </c>
      <c r="C35" s="76" t="str">
        <f>'2019 Mos G'!J37</f>
        <v>Centennial Diamond</v>
      </c>
      <c r="D35" s="118" t="str">
        <f>CONCATENATE("11U Mosquito ",VLOOKUP(E35,'2019 Mos Teams'!$G$3:$H$17,2,FALSE))</f>
        <v>11U Mosquito National</v>
      </c>
      <c r="E35" s="76" t="str">
        <f>'2019 Mos G'!G37</f>
        <v>Yankees</v>
      </c>
      <c r="F35" s="76" t="str">
        <f>'2019 Mos G'!I37</f>
        <v>Athletics</v>
      </c>
    </row>
    <row r="36" spans="1:6" x14ac:dyDescent="0.25">
      <c r="A36" s="55">
        <f>'2019 Mos G'!B38</f>
        <v>43582</v>
      </c>
      <c r="B36" s="42">
        <f>'2019 Mos G'!D38</f>
        <v>0.70833333333333337</v>
      </c>
      <c r="C36" s="76" t="str">
        <f>'2019 Mos G'!J38</f>
        <v>Centennial Diamond</v>
      </c>
      <c r="D36" s="118" t="str">
        <f>CONCATENATE("11U Mosquito ",VLOOKUP(E36,'2019 Mos Teams'!$G$3:$H$17,2,FALSE))</f>
        <v>11U Mosquito National</v>
      </c>
      <c r="E36" s="76" t="str">
        <f>'2019 Mos G'!G38</f>
        <v>Nationals</v>
      </c>
      <c r="F36" s="76" t="str">
        <f>'2019 Mos G'!I38</f>
        <v>Mets</v>
      </c>
    </row>
    <row r="37" spans="1:6" x14ac:dyDescent="0.25">
      <c r="A37" s="55">
        <f>'2019 Mos G'!B39</f>
        <v>43583</v>
      </c>
      <c r="B37" s="42">
        <f>'2019 Mos G'!D39</f>
        <v>0.41666666666666669</v>
      </c>
      <c r="C37" s="76" t="str">
        <f>'2019 Mos G'!J39</f>
        <v>Centennial Diamond</v>
      </c>
      <c r="D37" s="118" t="str">
        <f>CONCATENATE("11U Mosquito ",VLOOKUP(E37,'2019 Mos Teams'!$G$3:$H$17,2,FALSE))</f>
        <v>11U Mosquito American</v>
      </c>
      <c r="E37" s="76" t="str">
        <f>'2019 Mos G'!G39</f>
        <v>Astros</v>
      </c>
      <c r="F37" s="76" t="str">
        <f>'2019 Mos G'!I39</f>
        <v>Giants</v>
      </c>
    </row>
    <row r="38" spans="1:6" x14ac:dyDescent="0.25">
      <c r="A38" s="55">
        <f>'2019 Mos G'!B40</f>
        <v>43583</v>
      </c>
      <c r="B38" s="42">
        <f>'2019 Mos G'!D40</f>
        <v>0.54166666666666663</v>
      </c>
      <c r="C38" s="76" t="str">
        <f>'2019 Mos G'!J40</f>
        <v>Centennial Diamond</v>
      </c>
      <c r="D38" s="118" t="str">
        <f>CONCATENATE("11U Mosquito ",VLOOKUP(E38,'2019 Mos Teams'!$G$3:$H$17,2,FALSE))</f>
        <v>11U Mosquito American</v>
      </c>
      <c r="E38" s="76" t="str">
        <f>'2019 Mos G'!G40</f>
        <v>RedSox</v>
      </c>
      <c r="F38" s="76" t="str">
        <f>'2019 Mos G'!I40</f>
        <v>Angels</v>
      </c>
    </row>
    <row r="39" spans="1:6" x14ac:dyDescent="0.25">
      <c r="A39" s="55">
        <f>'2019 Mos G'!B41</f>
        <v>43583</v>
      </c>
      <c r="B39" s="42">
        <f>'2019 Mos G'!D41</f>
        <v>0.64583333333333337</v>
      </c>
      <c r="C39" s="76" t="str">
        <f>'2019 Mos G'!J41</f>
        <v>Centennial Diamond</v>
      </c>
      <c r="D39" s="118" t="str">
        <f>CONCATENATE("11U Mosquito ",VLOOKUP(E39,'2019 Mos Teams'!$G$3:$H$17,2,FALSE))</f>
        <v>11U Mosquito American</v>
      </c>
      <c r="E39" s="76" t="str">
        <f>'2019 Mos G'!G41</f>
        <v>Royals</v>
      </c>
      <c r="F39" s="76" t="str">
        <f>'2019 Mos G'!I41</f>
        <v>NorthShore</v>
      </c>
    </row>
    <row r="40" spans="1:6" x14ac:dyDescent="0.25">
      <c r="A40" s="55">
        <f>'2019 Mos G'!B42</f>
        <v>43586</v>
      </c>
      <c r="B40" s="42">
        <f>'2019 Mos G'!D42</f>
        <v>0.72916666666666663</v>
      </c>
      <c r="C40" s="76" t="str">
        <f>'2019 Mos G'!J42</f>
        <v>SSAP #3 - West</v>
      </c>
      <c r="D40" s="118" t="str">
        <f>CONCATENATE("11U Mosquito ",VLOOKUP(E40,'2019 Mos Teams'!$G$3:$H$17,2,FALSE))</f>
        <v>11U Mosquito National</v>
      </c>
      <c r="E40" s="76" t="str">
        <f>'2019 Mos G'!G42</f>
        <v>Mets</v>
      </c>
      <c r="F40" s="76" t="str">
        <f>'2019 Mos G'!I42</f>
        <v>Nationals</v>
      </c>
    </row>
    <row r="41" spans="1:6" x14ac:dyDescent="0.25">
      <c r="A41" s="55">
        <f>'2019 Mos G'!B43</f>
        <v>43587</v>
      </c>
      <c r="B41" s="42">
        <f>'2019 Mos G'!D43</f>
        <v>0.72916666666666663</v>
      </c>
      <c r="C41" s="76" t="str">
        <f>'2019 Mos G'!J43</f>
        <v>SSAP #3 - East</v>
      </c>
      <c r="D41" s="118" t="str">
        <f>CONCATENATE("11U Mosquito ",VLOOKUP(E41,'2019 Mos Teams'!$G$3:$H$17,2,FALSE))</f>
        <v>11U Mosquito National</v>
      </c>
      <c r="E41" s="76" t="str">
        <f>'2019 Mos G'!G43</f>
        <v>Pirates</v>
      </c>
      <c r="F41" s="76" t="str">
        <f>'2019 Mos G'!I43</f>
        <v>Mariners</v>
      </c>
    </row>
    <row r="42" spans="1:6" x14ac:dyDescent="0.25">
      <c r="A42" s="55">
        <f>'2019 Mos G'!B44</f>
        <v>43587</v>
      </c>
      <c r="B42" s="42">
        <f>'2019 Mos G'!D44</f>
        <v>0.72916666666666663</v>
      </c>
      <c r="C42" s="76" t="str">
        <f>'2019 Mos G'!J44</f>
        <v>SSAP #3 - West</v>
      </c>
      <c r="D42" s="118" t="str">
        <f>CONCATENATE("11U Mosquito ",VLOOKUP(E42,'2019 Mos Teams'!$G$3:$H$17,2,FALSE))</f>
        <v>11U Mosquito National</v>
      </c>
      <c r="E42" s="76" t="str">
        <f>'2019 Mos G'!G44</f>
        <v>Athletics</v>
      </c>
      <c r="F42" s="76" t="str">
        <f>'2019 Mos G'!I44</f>
        <v>Brewers</v>
      </c>
    </row>
    <row r="43" spans="1:6" x14ac:dyDescent="0.25">
      <c r="A43" s="55">
        <f>'2019 Mos G'!B45</f>
        <v>43587</v>
      </c>
      <c r="B43" s="42">
        <f>'2019 Mos G'!D45</f>
        <v>0.72916666666666663</v>
      </c>
      <c r="C43" s="76" t="str">
        <f>'2019 Mos G'!J45</f>
        <v>Centennial Diamond</v>
      </c>
      <c r="D43" s="118" t="str">
        <f>CONCATENATE("11U Mosquito ",VLOOKUP(E43,'2019 Mos Teams'!$G$3:$H$17,2,FALSE))</f>
        <v>11U Mosquito National</v>
      </c>
      <c r="E43" s="76" t="str">
        <f>'2019 Mos G'!G45</f>
        <v>BlueJays</v>
      </c>
      <c r="F43" s="76" t="str">
        <f>'2019 Mos G'!I45</f>
        <v>Rays</v>
      </c>
    </row>
    <row r="44" spans="1:6" x14ac:dyDescent="0.25">
      <c r="A44" s="55">
        <f>'2019 Mos G'!B46</f>
        <v>43588</v>
      </c>
      <c r="B44" s="42">
        <f>'2019 Mos G'!D46</f>
        <v>0.72916666666666663</v>
      </c>
      <c r="C44" s="76" t="str">
        <f>'2019 Mos G'!J46</f>
        <v>Centennial Diamond</v>
      </c>
      <c r="D44" s="118" t="str">
        <f>CONCATENATE("11U Mosquito ",VLOOKUP(E44,'2019 Mos Teams'!$G$3:$H$17,2,FALSE))</f>
        <v>11U Mosquito American</v>
      </c>
      <c r="E44" s="76" t="str">
        <f>'2019 Mos G'!G46</f>
        <v>Giants</v>
      </c>
      <c r="F44" s="76" t="str">
        <f>'2019 Mos G'!I46</f>
        <v>Royals</v>
      </c>
    </row>
    <row r="45" spans="1:6" x14ac:dyDescent="0.25">
      <c r="A45" s="55">
        <f>'2019 Mos G'!B47</f>
        <v>43588</v>
      </c>
      <c r="B45" s="42">
        <f>'2019 Mos G'!D47</f>
        <v>0.70833333333333337</v>
      </c>
      <c r="C45" s="76" t="str">
        <f>'2019 Mos G'!J47</f>
        <v>Softball City</v>
      </c>
      <c r="D45" s="118" t="str">
        <f>CONCATENATE("11U Mosquito ",VLOOKUP(E45,'2019 Mos Teams'!$G$3:$H$17,2,FALSE))</f>
        <v>11U Mosquito American</v>
      </c>
      <c r="E45" s="76" t="str">
        <f>'2019 Mos G'!G47</f>
        <v>Astros</v>
      </c>
      <c r="F45" s="76" t="str">
        <f>'2019 Mos G'!I47</f>
        <v>Angels</v>
      </c>
    </row>
    <row r="46" spans="1:6" x14ac:dyDescent="0.25">
      <c r="A46" s="55">
        <f>'2019 Mos G'!B48</f>
        <v>43588</v>
      </c>
      <c r="B46" s="42">
        <f>'2019 Mos G'!D48</f>
        <v>0.79166666666666663</v>
      </c>
      <c r="C46" s="76" t="str">
        <f>'2019 Mos G'!J48</f>
        <v>Softball City</v>
      </c>
      <c r="D46" s="118" t="str">
        <f>CONCATENATE("11U Mosquito ",VLOOKUP(E46,'2019 Mos Teams'!$G$3:$H$17,2,FALSE))</f>
        <v>11U Mosquito American</v>
      </c>
      <c r="E46" s="76" t="str">
        <f>'2019 Mos G'!G48</f>
        <v>RedSox</v>
      </c>
      <c r="F46" s="76" t="str">
        <f>'2019 Mos G'!I48</f>
        <v>NorthShore</v>
      </c>
    </row>
    <row r="47" spans="1:6" x14ac:dyDescent="0.25">
      <c r="A47" s="55">
        <f>'2019 Mos G'!B49</f>
        <v>43589</v>
      </c>
      <c r="B47" s="42">
        <f>'2019 Mos G'!D49</f>
        <v>0.39583333333333331</v>
      </c>
      <c r="C47" s="76" t="str">
        <f>'2019 Mos G'!J49</f>
        <v>Centennial Diamond</v>
      </c>
      <c r="D47" s="118" t="str">
        <f>CONCATENATE("11U Mosquito ",VLOOKUP(E47,'2019 Mos Teams'!$G$3:$H$17,2,FALSE))</f>
        <v>11U Mosquito National</v>
      </c>
      <c r="E47" s="76" t="str">
        <f>'2019 Mos G'!G49</f>
        <v>Rays</v>
      </c>
      <c r="F47" s="76" t="str">
        <f>'2019 Mos G'!I49</f>
        <v>Nationals</v>
      </c>
    </row>
    <row r="48" spans="1:6" x14ac:dyDescent="0.25">
      <c r="A48" s="55">
        <f>'2019 Mos G'!B50</f>
        <v>43589</v>
      </c>
      <c r="B48" s="42">
        <f>'2019 Mos G'!D50</f>
        <v>0.52083333333333337</v>
      </c>
      <c r="C48" s="76" t="str">
        <f>'2019 Mos G'!J50</f>
        <v>Centennial Diamond</v>
      </c>
      <c r="D48" s="118" t="str">
        <f>CONCATENATE("11U Mosquito ",VLOOKUP(E48,'2019 Mos Teams'!$G$3:$H$17,2,FALSE))</f>
        <v>11U Mosquito National</v>
      </c>
      <c r="E48" s="76" t="str">
        <f>'2019 Mos G'!G50</f>
        <v>Mets</v>
      </c>
      <c r="F48" s="76" t="str">
        <f>'2019 Mos G'!I50</f>
        <v>Yankees</v>
      </c>
    </row>
    <row r="49" spans="1:6" x14ac:dyDescent="0.25">
      <c r="A49" s="55">
        <f>'2019 Mos G'!B51</f>
        <v>43589</v>
      </c>
      <c r="B49" s="42">
        <f>'2019 Mos G'!D51</f>
        <v>0.6875</v>
      </c>
      <c r="C49" s="76" t="str">
        <f>'2019 Mos G'!J51</f>
        <v>SSAP #3 - West</v>
      </c>
      <c r="D49" s="118" t="str">
        <f>CONCATENATE("11U Mosquito ",VLOOKUP(E49,'2019 Mos Teams'!$G$3:$H$17,2,FALSE))</f>
        <v>11U Mosquito National</v>
      </c>
      <c r="E49" s="76" t="str">
        <f>'2019 Mos G'!G51</f>
        <v>Pirates</v>
      </c>
      <c r="F49" s="76" t="str">
        <f>'2019 Mos G'!I51</f>
        <v>Brewers</v>
      </c>
    </row>
    <row r="50" spans="1:6" x14ac:dyDescent="0.25">
      <c r="A50" s="55">
        <f>'2019 Mos G'!B52</f>
        <v>43589</v>
      </c>
      <c r="B50" s="42">
        <f>'2019 Mos G'!D52</f>
        <v>0.70833333333333337</v>
      </c>
      <c r="C50" s="76" t="str">
        <f>'2019 Mos G'!J52</f>
        <v>Centennial Diamond</v>
      </c>
      <c r="D50" s="118" t="str">
        <f>CONCATENATE("11U Mosquito ",VLOOKUP(E50,'2019 Mos Teams'!$G$3:$H$17,2,FALSE))</f>
        <v>11U Mosquito National</v>
      </c>
      <c r="E50" s="76" t="str">
        <f>'2019 Mos G'!G52</f>
        <v>BlueJays</v>
      </c>
      <c r="F50" s="76" t="str">
        <f>'2019 Mos G'!I52</f>
        <v>Mariners</v>
      </c>
    </row>
    <row r="51" spans="1:6" x14ac:dyDescent="0.25">
      <c r="A51" s="55">
        <f>'2019 Mos G'!B53</f>
        <v>43590</v>
      </c>
      <c r="B51" s="42">
        <f>'2019 Mos G'!D53</f>
        <v>0.41666666666666669</v>
      </c>
      <c r="C51" s="76" t="str">
        <f>'2019 Mos G'!J53</f>
        <v>Centennial Diamond</v>
      </c>
      <c r="D51" s="118" t="str">
        <f>CONCATENATE("11U Mosquito ",VLOOKUP(E51,'2019 Mos Teams'!$G$3:$H$17,2,FALSE))</f>
        <v>11U Mosquito American</v>
      </c>
      <c r="E51" s="76" t="str">
        <f>'2019 Mos G'!G53</f>
        <v>Royals</v>
      </c>
      <c r="F51" s="76" t="str">
        <f>'2019 Mos G'!I53</f>
        <v>RedSox</v>
      </c>
    </row>
    <row r="52" spans="1:6" x14ac:dyDescent="0.25">
      <c r="A52" s="55">
        <f>'2019 Mos G'!B54</f>
        <v>43590</v>
      </c>
      <c r="B52" s="42">
        <f>'2019 Mos G'!D54</f>
        <v>0.54166666666666663</v>
      </c>
      <c r="C52" s="76" t="str">
        <f>'2019 Mos G'!J54</f>
        <v>Centennial Diamond</v>
      </c>
      <c r="D52" s="118" t="str">
        <f>CONCATENATE("11U Mosquito ",VLOOKUP(E52,'2019 Mos Teams'!$G$3:$H$17,2,FALSE))</f>
        <v>11U Mosquito American</v>
      </c>
      <c r="E52" s="76" t="str">
        <f>'2019 Mos G'!G54</f>
        <v>Giants</v>
      </c>
      <c r="F52" s="76" t="str">
        <f>'2019 Mos G'!I54</f>
        <v>Angels</v>
      </c>
    </row>
    <row r="53" spans="1:6" x14ac:dyDescent="0.25">
      <c r="A53" s="55">
        <f>'2019 Mos G'!B55</f>
        <v>43590</v>
      </c>
      <c r="B53" s="42">
        <f>'2019 Mos G'!D55</f>
        <v>0.64583333333333337</v>
      </c>
      <c r="C53" s="76" t="str">
        <f>'2019 Mos G'!J55</f>
        <v>Centennial Diamond</v>
      </c>
      <c r="D53" s="118" t="str">
        <f>CONCATENATE("11U Mosquito ",VLOOKUP(E53,'2019 Mos Teams'!$G$3:$H$17,2,FALSE))</f>
        <v>11U Mosquito American</v>
      </c>
      <c r="E53" s="76" t="str">
        <f>'2019 Mos G'!G55</f>
        <v>Astros</v>
      </c>
      <c r="F53" s="76" t="str">
        <f>'2019 Mos G'!I55</f>
        <v>NorthShore</v>
      </c>
    </row>
    <row r="54" spans="1:6" x14ac:dyDescent="0.25">
      <c r="A54" s="55">
        <f>'2019 Mos G'!B56</f>
        <v>43593</v>
      </c>
      <c r="B54" s="42">
        <f>'2019 Mos G'!D56</f>
        <v>0.72916666666666663</v>
      </c>
      <c r="C54" s="76" t="str">
        <f>'2019 Mos G'!J56</f>
        <v>SSAP #3 - West</v>
      </c>
      <c r="D54" s="118" t="str">
        <f>CONCATENATE("11U Mosquito ",VLOOKUP(E54,'2019 Mos Teams'!$G$3:$H$17,2,FALSE))</f>
        <v>11U Mosquito National</v>
      </c>
      <c r="E54" s="76" t="str">
        <f>'2019 Mos G'!G56</f>
        <v>Nationals</v>
      </c>
      <c r="F54" s="76" t="str">
        <f>'2019 Mos G'!I56</f>
        <v>Mariners</v>
      </c>
    </row>
    <row r="55" spans="1:6" x14ac:dyDescent="0.25">
      <c r="A55" s="55">
        <f>'2019 Mos G'!B57</f>
        <v>43594</v>
      </c>
      <c r="B55" s="42">
        <f>'2019 Mos G'!D57</f>
        <v>0.72916666666666663</v>
      </c>
      <c r="C55" s="76" t="str">
        <f>'2019 Mos G'!J57</f>
        <v>SSAP #3 - East</v>
      </c>
      <c r="D55" s="118" t="str">
        <f>CONCATENATE("11U Mosquito ",VLOOKUP(E55,'2019 Mos Teams'!$G$3:$H$17,2,FALSE))</f>
        <v>11U Mosquito National</v>
      </c>
      <c r="E55" s="76" t="str">
        <f>'2019 Mos G'!G57</f>
        <v>Pirates</v>
      </c>
      <c r="F55" s="76" t="str">
        <f>'2019 Mos G'!I57</f>
        <v>Rays</v>
      </c>
    </row>
    <row r="56" spans="1:6" x14ac:dyDescent="0.25">
      <c r="A56" s="55">
        <f>'2019 Mos G'!B58</f>
        <v>43594</v>
      </c>
      <c r="B56" s="42">
        <f>'2019 Mos G'!D58</f>
        <v>0.72916666666666663</v>
      </c>
      <c r="C56" s="76" t="str">
        <f>'2019 Mos G'!J58</f>
        <v>SSAP #3 - West</v>
      </c>
      <c r="D56" s="118" t="str">
        <f>CONCATENATE("11U Mosquito ",VLOOKUP(E56,'2019 Mos Teams'!$G$3:$H$17,2,FALSE))</f>
        <v>11U Mosquito National</v>
      </c>
      <c r="E56" s="76" t="str">
        <f>'2019 Mos G'!G58</f>
        <v>Yankees</v>
      </c>
      <c r="F56" s="76" t="str">
        <f>'2019 Mos G'!I58</f>
        <v>BlueJays</v>
      </c>
    </row>
    <row r="57" spans="1:6" x14ac:dyDescent="0.25">
      <c r="A57" s="55">
        <f>'2019 Mos G'!B59</f>
        <v>43594</v>
      </c>
      <c r="B57" s="42">
        <f>'2019 Mos G'!D59</f>
        <v>0.72916666666666663</v>
      </c>
      <c r="C57" s="76" t="str">
        <f>'2019 Mos G'!J59</f>
        <v>Centennial Diamond</v>
      </c>
      <c r="D57" s="118" t="str">
        <f>CONCATENATE("11U Mosquito ",VLOOKUP(E57,'2019 Mos Teams'!$G$3:$H$17,2,FALSE))</f>
        <v>11U Mosquito National</v>
      </c>
      <c r="E57" s="76" t="str">
        <f>'2019 Mos G'!G59</f>
        <v>Athletics</v>
      </c>
      <c r="F57" s="76" t="str">
        <f>'2019 Mos G'!I59</f>
        <v>Brewers</v>
      </c>
    </row>
    <row r="58" spans="1:6" x14ac:dyDescent="0.25">
      <c r="A58" s="55">
        <f>'2019 Mos G'!B60</f>
        <v>43595</v>
      </c>
      <c r="B58" s="42">
        <f>'2019 Mos G'!D60</f>
        <v>0.72916666666666663</v>
      </c>
      <c r="C58" s="76" t="str">
        <f>'2019 Mos G'!J60</f>
        <v>Centennial Diamond</v>
      </c>
      <c r="D58" s="118" t="str">
        <f>CONCATENATE("11U Mosquito ",VLOOKUP(E58,'2019 Mos Teams'!$G$3:$H$17,2,FALSE))</f>
        <v>11U Mosquito American</v>
      </c>
      <c r="E58" s="76" t="str">
        <f>'2019 Mos G'!G60</f>
        <v>RedSox</v>
      </c>
      <c r="F58" s="76" t="str">
        <f>'2019 Mos G'!I60</f>
        <v>Astros</v>
      </c>
    </row>
    <row r="59" spans="1:6" x14ac:dyDescent="0.25">
      <c r="A59" s="55">
        <f>'2019 Mos G'!B61</f>
        <v>43595</v>
      </c>
      <c r="B59" s="42">
        <f>'2019 Mos G'!D61</f>
        <v>0.70833333333333337</v>
      </c>
      <c r="C59" s="76" t="str">
        <f>'2019 Mos G'!J61</f>
        <v>Softball City</v>
      </c>
      <c r="D59" s="118" t="str">
        <f>CONCATENATE("11U Mosquito ",VLOOKUP(E59,'2019 Mos Teams'!$G$3:$H$17,2,FALSE))</f>
        <v>11U Mosquito American</v>
      </c>
      <c r="E59" s="76" t="str">
        <f>'2019 Mos G'!G61</f>
        <v>Angels</v>
      </c>
      <c r="F59" s="76" t="str">
        <f>'2019 Mos G'!I61</f>
        <v>Royals</v>
      </c>
    </row>
    <row r="60" spans="1:6" x14ac:dyDescent="0.25">
      <c r="A60" s="55">
        <f>'2019 Mos G'!B62</f>
        <v>43595</v>
      </c>
      <c r="B60" s="42">
        <f>'2019 Mos G'!D62</f>
        <v>0.79166666666666663</v>
      </c>
      <c r="C60" s="76" t="str">
        <f>'2019 Mos G'!J62</f>
        <v>Softball City</v>
      </c>
      <c r="D60" s="118" t="str">
        <f>CONCATENATE("11U Mosquito ",VLOOKUP(E60,'2019 Mos Teams'!$G$3:$H$17,2,FALSE))</f>
        <v>11U Mosquito American</v>
      </c>
      <c r="E60" s="76" t="str">
        <f>'2019 Mos G'!G62</f>
        <v>Giants</v>
      </c>
      <c r="F60" s="76" t="str">
        <f>'2019 Mos G'!I62</f>
        <v>NorthShore</v>
      </c>
    </row>
    <row r="61" spans="1:6" x14ac:dyDescent="0.25">
      <c r="A61" s="55">
        <f>'2019 Mos G'!B63</f>
        <v>43596</v>
      </c>
      <c r="B61" s="42">
        <f>'2019 Mos G'!D63</f>
        <v>0.39583333333333331</v>
      </c>
      <c r="C61" s="76" t="str">
        <f>'2019 Mos G'!J63</f>
        <v>Centennial Diamond</v>
      </c>
      <c r="D61" s="118" t="str">
        <f>CONCATENATE("11U Mosquito ",VLOOKUP(E61,'2019 Mos Teams'!$G$3:$H$17,2,FALSE))</f>
        <v>11U Mosquito National</v>
      </c>
      <c r="E61" s="76" t="str">
        <f>'2019 Mos G'!G63</f>
        <v>Yankees</v>
      </c>
      <c r="F61" s="76" t="str">
        <f>'2019 Mos G'!I63</f>
        <v>Brewers</v>
      </c>
    </row>
    <row r="62" spans="1:6" x14ac:dyDescent="0.25">
      <c r="A62" s="55">
        <f>'2019 Mos G'!B64</f>
        <v>43596</v>
      </c>
      <c r="B62" s="42">
        <f>'2019 Mos G'!D64</f>
        <v>0.52083333333333337</v>
      </c>
      <c r="C62" s="76" t="str">
        <f>'2019 Mos G'!J64</f>
        <v>Centennial Diamond</v>
      </c>
      <c r="D62" s="118" t="str">
        <f>CONCATENATE("11U Mosquito ",VLOOKUP(E62,'2019 Mos Teams'!$G$3:$H$17,2,FALSE))</f>
        <v>11U Mosquito National</v>
      </c>
      <c r="E62" s="76" t="str">
        <f>'2019 Mos G'!G64</f>
        <v>Rays</v>
      </c>
      <c r="F62" s="76" t="str">
        <f>'2019 Mos G'!I64</f>
        <v>Mets</v>
      </c>
    </row>
    <row r="63" spans="1:6" x14ac:dyDescent="0.25">
      <c r="A63" s="55">
        <f>'2019 Mos G'!B65</f>
        <v>43596</v>
      </c>
      <c r="B63" s="42">
        <f>'2019 Mos G'!D65</f>
        <v>0.6875</v>
      </c>
      <c r="C63" s="76" t="str">
        <f>'2019 Mos G'!J65</f>
        <v>SSAP #3 - West</v>
      </c>
      <c r="D63" s="118" t="str">
        <f>CONCATENATE("11U Mosquito ",VLOOKUP(E63,'2019 Mos Teams'!$G$3:$H$17,2,FALSE))</f>
        <v>11U Mosquito National</v>
      </c>
      <c r="E63" s="76" t="str">
        <f>'2019 Mos G'!G65</f>
        <v>Athletics</v>
      </c>
      <c r="F63" s="76" t="str">
        <f>'2019 Mos G'!I65</f>
        <v>Nationals</v>
      </c>
    </row>
    <row r="64" spans="1:6" x14ac:dyDescent="0.25">
      <c r="A64" s="55">
        <f>'2019 Mos G'!B66</f>
        <v>43596</v>
      </c>
      <c r="B64" s="42">
        <f>'2019 Mos G'!D66</f>
        <v>0.70833333333333337</v>
      </c>
      <c r="C64" s="76" t="str">
        <f>'2019 Mos G'!J66</f>
        <v>Centennial Diamond</v>
      </c>
      <c r="D64" s="118" t="str">
        <f>CONCATENATE("11U Mosquito ",VLOOKUP(E64,'2019 Mos Teams'!$G$3:$H$17,2,FALSE))</f>
        <v>11U Mosquito National</v>
      </c>
      <c r="E64" s="76" t="str">
        <f>'2019 Mos G'!G66</f>
        <v>Pirates</v>
      </c>
      <c r="F64" s="76" t="str">
        <f>'2019 Mos G'!I66</f>
        <v>BlueJays</v>
      </c>
    </row>
    <row r="65" spans="1:6" x14ac:dyDescent="0.25">
      <c r="A65" s="55">
        <f>'2019 Mos G'!B67</f>
        <v>43597</v>
      </c>
      <c r="B65" s="42">
        <f>'2019 Mos G'!D67</f>
        <v>0.41666666666666669</v>
      </c>
      <c r="C65" s="76" t="str">
        <f>'2019 Mos G'!J67</f>
        <v>Centennial Diamond</v>
      </c>
      <c r="D65" s="118" t="str">
        <f>CONCATENATE("11U Mosquito ",VLOOKUP(E65,'2019 Mos Teams'!$G$3:$H$17,2,FALSE))</f>
        <v>11U Mosquito American</v>
      </c>
      <c r="E65" s="76" t="str">
        <f>'2019 Mos G'!G67</f>
        <v>Royals</v>
      </c>
      <c r="F65" s="76" t="str">
        <f>'2019 Mos G'!I67</f>
        <v>Giants</v>
      </c>
    </row>
    <row r="66" spans="1:6" x14ac:dyDescent="0.25">
      <c r="A66" s="55">
        <f>'2019 Mos G'!B68</f>
        <v>43597</v>
      </c>
      <c r="B66" s="42">
        <f>'2019 Mos G'!D68</f>
        <v>0.54166666666666663</v>
      </c>
      <c r="C66" s="76" t="str">
        <f>'2019 Mos G'!J68</f>
        <v>Centennial Diamond</v>
      </c>
      <c r="D66" s="118" t="str">
        <f>CONCATENATE("11U Mosquito ",VLOOKUP(E66,'2019 Mos Teams'!$G$3:$H$17,2,FALSE))</f>
        <v>11U Mosquito American</v>
      </c>
      <c r="E66" s="76" t="str">
        <f>'2019 Mos G'!G68</f>
        <v>Angels</v>
      </c>
      <c r="F66" s="76" t="str">
        <f>'2019 Mos G'!I68</f>
        <v>Astros</v>
      </c>
    </row>
    <row r="67" spans="1:6" x14ac:dyDescent="0.25">
      <c r="A67" s="55">
        <f>'2019 Mos G'!B69</f>
        <v>43597</v>
      </c>
      <c r="B67" s="42">
        <f>'2019 Mos G'!D69</f>
        <v>0.64583333333333337</v>
      </c>
      <c r="C67" s="76" t="str">
        <f>'2019 Mos G'!J69</f>
        <v>Centennial Diamond</v>
      </c>
      <c r="D67" s="118" t="str">
        <f>CONCATENATE("11U Mosquito ",VLOOKUP(E67,'2019 Mos Teams'!$G$3:$H$17,2,FALSE))</f>
        <v>11U Mosquito American</v>
      </c>
      <c r="E67" s="76" t="str">
        <f>'2019 Mos G'!G69</f>
        <v>RedSox</v>
      </c>
      <c r="F67" s="76" t="str">
        <f>'2019 Mos G'!I69</f>
        <v>NorthShore</v>
      </c>
    </row>
    <row r="68" spans="1:6" x14ac:dyDescent="0.25">
      <c r="A68" s="55">
        <f>'2019 Mos G'!B70</f>
        <v>43600</v>
      </c>
      <c r="B68" s="42">
        <f>'2019 Mos G'!D70</f>
        <v>0.72916666666666663</v>
      </c>
      <c r="C68" s="76" t="str">
        <f>'2019 Mos G'!J70</f>
        <v>SSAP #3 - West</v>
      </c>
      <c r="D68" s="118" t="str">
        <f>CONCATENATE("11U Mosquito ",VLOOKUP(E68,'2019 Mos Teams'!$G$3:$H$17,2,FALSE))</f>
        <v>11U Mosquito National</v>
      </c>
      <c r="E68" s="76" t="str">
        <f>'2019 Mos G'!G70</f>
        <v>Nationals</v>
      </c>
      <c r="F68" s="76" t="str">
        <f>'2019 Mos G'!I70</f>
        <v>Yankees</v>
      </c>
    </row>
    <row r="69" spans="1:6" x14ac:dyDescent="0.25">
      <c r="A69" s="55">
        <f>'2019 Mos G'!B71</f>
        <v>43601</v>
      </c>
      <c r="B69" s="42">
        <f>'2019 Mos G'!D71</f>
        <v>0.72916666666666663</v>
      </c>
      <c r="C69" s="76" t="str">
        <f>'2019 Mos G'!J71</f>
        <v>SSAP #3 - East</v>
      </c>
      <c r="D69" s="118" t="str">
        <f>CONCATENATE("11U Mosquito ",VLOOKUP(E69,'2019 Mos Teams'!$G$3:$H$17,2,FALSE))</f>
        <v>11U Mosquito National</v>
      </c>
      <c r="E69" s="76" t="str">
        <f>'2019 Mos G'!G71</f>
        <v>Rays</v>
      </c>
      <c r="F69" s="76" t="str">
        <f>'2019 Mos G'!I71</f>
        <v>Pirates</v>
      </c>
    </row>
    <row r="70" spans="1:6" x14ac:dyDescent="0.25">
      <c r="A70" s="55">
        <f>'2019 Mos G'!B72</f>
        <v>43601</v>
      </c>
      <c r="B70" s="42">
        <f>'2019 Mos G'!D72</f>
        <v>0.72916666666666663</v>
      </c>
      <c r="C70" s="76" t="str">
        <f>'2019 Mos G'!J72</f>
        <v>SSAP #3 - West</v>
      </c>
      <c r="D70" s="118" t="str">
        <f>CONCATENATE("11U Mosquito ",VLOOKUP(E70,'2019 Mos Teams'!$G$3:$H$17,2,FALSE))</f>
        <v>11U Mosquito National</v>
      </c>
      <c r="E70" s="76" t="str">
        <f>'2019 Mos G'!G72</f>
        <v>BlueJays</v>
      </c>
      <c r="F70" s="76" t="str">
        <f>'2019 Mos G'!I72</f>
        <v>Mets</v>
      </c>
    </row>
    <row r="71" spans="1:6" x14ac:dyDescent="0.25">
      <c r="A71" s="55">
        <f>'2019 Mos G'!B73</f>
        <v>43601</v>
      </c>
      <c r="B71" s="42">
        <f>'2019 Mos G'!D73</f>
        <v>0.72916666666666663</v>
      </c>
      <c r="C71" s="76" t="str">
        <f>'2019 Mos G'!J73</f>
        <v>Centennial Diamond</v>
      </c>
      <c r="D71" s="118" t="str">
        <f>CONCATENATE("11U Mosquito ",VLOOKUP(E71,'2019 Mos Teams'!$G$3:$H$17,2,FALSE))</f>
        <v>11U Mosquito National</v>
      </c>
      <c r="E71" s="76" t="str">
        <f>'2019 Mos G'!G73</f>
        <v>Mariners</v>
      </c>
      <c r="F71" s="76" t="str">
        <f>'2019 Mos G'!I73</f>
        <v>Athletics</v>
      </c>
    </row>
    <row r="72" spans="1:6" x14ac:dyDescent="0.25">
      <c r="A72" s="55">
        <f>'2019 Mos G'!B74</f>
        <v>43602</v>
      </c>
      <c r="B72" s="42">
        <f>'2019 Mos G'!D74</f>
        <v>0.72916666666666663</v>
      </c>
      <c r="C72" s="76" t="str">
        <f>'2019 Mos G'!J74</f>
        <v>SSAP #3 - West</v>
      </c>
      <c r="D72" s="118" t="str">
        <f>CONCATENATE("11U Mosquito ",VLOOKUP(E72,'2019 Mos Teams'!$G$3:$H$17,2,FALSE))</f>
        <v>11U Mosquito American</v>
      </c>
      <c r="E72" s="76" t="str">
        <f>'2019 Mos G'!G74</f>
        <v>Giants</v>
      </c>
      <c r="F72" s="76" t="str">
        <f>'2019 Mos G'!I74</f>
        <v>RedSox</v>
      </c>
    </row>
    <row r="73" spans="1:6" x14ac:dyDescent="0.25">
      <c r="A73" s="55">
        <f>'2019 Mos G'!B75</f>
        <v>43602</v>
      </c>
      <c r="B73" s="42">
        <f>'2019 Mos G'!D75</f>
        <v>0.72916666666666663</v>
      </c>
      <c r="C73" s="76" t="str">
        <f>'2019 Mos G'!J75</f>
        <v>Centennial Diamond</v>
      </c>
      <c r="D73" s="118" t="str">
        <f>CONCATENATE("11U Mosquito ",VLOOKUP(E73,'2019 Mos Teams'!$G$3:$H$17,2,FALSE))</f>
        <v>11U Mosquito American</v>
      </c>
      <c r="E73" s="76" t="str">
        <f>'2019 Mos G'!G75</f>
        <v>Astros</v>
      </c>
      <c r="F73" s="76" t="str">
        <f>'2019 Mos G'!I75</f>
        <v>Royals</v>
      </c>
    </row>
    <row r="74" spans="1:6" x14ac:dyDescent="0.25">
      <c r="A74" s="55">
        <f>'2019 Mos G'!B76</f>
        <v>43607</v>
      </c>
      <c r="B74" s="42">
        <f>'2019 Mos G'!D76</f>
        <v>0.72916666666666663</v>
      </c>
      <c r="C74" s="76" t="str">
        <f>'2019 Mos G'!J76</f>
        <v>SSAP #3 - West</v>
      </c>
      <c r="D74" s="118" t="str">
        <f>CONCATENATE("11U Mosquito ",VLOOKUP(E74,'2019 Mos Teams'!$G$3:$H$17,2,FALSE))</f>
        <v>11U Mosquito National</v>
      </c>
      <c r="E74" s="76" t="str">
        <f>'2019 Mos G'!G76</f>
        <v>Mariners</v>
      </c>
      <c r="F74" s="76" t="str">
        <f>'2019 Mos G'!I76</f>
        <v>Mets</v>
      </c>
    </row>
    <row r="75" spans="1:6" x14ac:dyDescent="0.25">
      <c r="A75" s="55">
        <f>'2019 Mos G'!B77</f>
        <v>43608</v>
      </c>
      <c r="B75" s="42">
        <f>'2019 Mos G'!D77</f>
        <v>0.72916666666666663</v>
      </c>
      <c r="C75" s="76" t="str">
        <f>'2019 Mos G'!J77</f>
        <v>SSAP #3 - East</v>
      </c>
      <c r="D75" s="118" t="str">
        <f>CONCATENATE("11U Mosquito ",VLOOKUP(E75,'2019 Mos Teams'!$G$3:$H$17,2,FALSE))</f>
        <v>11U Mosquito National</v>
      </c>
      <c r="E75" s="76" t="str">
        <f>'2019 Mos G'!G77</f>
        <v>Brewers</v>
      </c>
      <c r="F75" s="76" t="str">
        <f>'2019 Mos G'!I77</f>
        <v>Rays</v>
      </c>
    </row>
    <row r="76" spans="1:6" x14ac:dyDescent="0.25">
      <c r="A76" s="55">
        <f>'2019 Mos G'!B78</f>
        <v>43608</v>
      </c>
      <c r="B76" s="42">
        <f>'2019 Mos G'!D78</f>
        <v>0.72916666666666663</v>
      </c>
      <c r="C76" s="76" t="str">
        <f>'2019 Mos G'!J78</f>
        <v>SSAP #3 - West</v>
      </c>
      <c r="D76" s="118" t="str">
        <f>CONCATENATE("11U Mosquito ",VLOOKUP(E76,'2019 Mos Teams'!$G$3:$H$17,2,FALSE))</f>
        <v>11U Mosquito National</v>
      </c>
      <c r="E76" s="76" t="str">
        <f>'2019 Mos G'!G78</f>
        <v>Nationals</v>
      </c>
      <c r="F76" s="76" t="str">
        <f>'2019 Mos G'!I78</f>
        <v>BlueJays</v>
      </c>
    </row>
    <row r="77" spans="1:6" x14ac:dyDescent="0.25">
      <c r="A77" s="55">
        <f>'2019 Mos G'!B79</f>
        <v>43608</v>
      </c>
      <c r="B77" s="42">
        <f>'2019 Mos G'!D79</f>
        <v>0.72916666666666663</v>
      </c>
      <c r="C77" s="76" t="str">
        <f>'2019 Mos G'!J79</f>
        <v>Centennial Diamond</v>
      </c>
      <c r="D77" s="118" t="str">
        <f>CONCATENATE("11U Mosquito ",VLOOKUP(E77,'2019 Mos Teams'!$G$3:$H$17,2,FALSE))</f>
        <v>11U Mosquito National</v>
      </c>
      <c r="E77" s="76" t="str">
        <f>'2019 Mos G'!G79</f>
        <v>Yankees</v>
      </c>
      <c r="F77" s="76" t="str">
        <f>'2019 Mos G'!I79</f>
        <v>Pirates</v>
      </c>
    </row>
    <row r="78" spans="1:6" x14ac:dyDescent="0.25">
      <c r="A78" s="55">
        <f>'2019 Mos G'!B80</f>
        <v>43609</v>
      </c>
      <c r="B78" s="42">
        <f>'2019 Mos G'!D80</f>
        <v>0.72916666666666663</v>
      </c>
      <c r="C78" s="76" t="str">
        <f>'2019 Mos G'!J80</f>
        <v>Centennial Diamond</v>
      </c>
      <c r="D78" s="118" t="str">
        <f>CONCATENATE("11U Mosquito ",VLOOKUP(E78,'2019 Mos Teams'!$G$3:$H$17,2,FALSE))</f>
        <v>11U Mosquito American</v>
      </c>
      <c r="E78" s="76" t="str">
        <f>'2019 Mos G'!G80</f>
        <v>Royals</v>
      </c>
      <c r="F78" s="76" t="str">
        <f>'2019 Mos G'!I80</f>
        <v>RedSox</v>
      </c>
    </row>
    <row r="79" spans="1:6" x14ac:dyDescent="0.25">
      <c r="A79" s="55">
        <f>'2019 Mos G'!B81</f>
        <v>43609</v>
      </c>
      <c r="B79" s="42">
        <f>'2019 Mos G'!D81</f>
        <v>0.70833333333333337</v>
      </c>
      <c r="C79" s="76" t="str">
        <f>'2019 Mos G'!J81</f>
        <v>Softball City</v>
      </c>
      <c r="D79" s="118" t="str">
        <f>CONCATENATE("11U Mosquito ",VLOOKUP(E79,'2019 Mos Teams'!$G$3:$H$17,2,FALSE))</f>
        <v>11U Mosquito American</v>
      </c>
      <c r="E79" s="76" t="str">
        <f>'2019 Mos G'!G81</f>
        <v>Astros</v>
      </c>
      <c r="F79" s="76" t="str">
        <f>'2019 Mos G'!I81</f>
        <v>Giants</v>
      </c>
    </row>
    <row r="80" spans="1:6" x14ac:dyDescent="0.25">
      <c r="A80" s="55">
        <f>'2019 Mos G'!B82</f>
        <v>43609</v>
      </c>
      <c r="B80" s="42">
        <f>'2019 Mos G'!D82</f>
        <v>0.79166666666666663</v>
      </c>
      <c r="C80" s="76" t="str">
        <f>'2019 Mos G'!J82</f>
        <v>Softball City</v>
      </c>
      <c r="D80" s="118" t="str">
        <f>CONCATENATE("11U Mosquito ",VLOOKUP(E80,'2019 Mos Teams'!$G$3:$H$17,2,FALSE))</f>
        <v>11U Mosquito American</v>
      </c>
      <c r="E80" s="76" t="str">
        <f>'2019 Mos G'!G82</f>
        <v>Angels</v>
      </c>
      <c r="F80" s="76" t="str">
        <f>'2019 Mos G'!I82</f>
        <v>NorthShore</v>
      </c>
    </row>
    <row r="81" spans="1:6" x14ac:dyDescent="0.25">
      <c r="A81" s="55">
        <f>'2019 Mos G'!B83</f>
        <v>43610</v>
      </c>
      <c r="B81" s="42">
        <f>'2019 Mos G'!D83</f>
        <v>0.39583333333333331</v>
      </c>
      <c r="C81" s="76" t="str">
        <f>'2019 Mos G'!J83</f>
        <v>Centennial Diamond</v>
      </c>
      <c r="D81" s="118" t="str">
        <f>CONCATENATE("11U Mosquito ",VLOOKUP(E81,'2019 Mos Teams'!$G$3:$H$17,2,FALSE))</f>
        <v>11U Mosquito National</v>
      </c>
      <c r="E81" s="76" t="str">
        <f>'2019 Mos G'!G83</f>
        <v>Mets</v>
      </c>
      <c r="F81" s="76" t="str">
        <f>'2019 Mos G'!I83</f>
        <v>Pirates</v>
      </c>
    </row>
    <row r="82" spans="1:6" x14ac:dyDescent="0.25">
      <c r="A82" s="55">
        <f>'2019 Mos G'!B84</f>
        <v>43610</v>
      </c>
      <c r="B82" s="42">
        <f>'2019 Mos G'!D84</f>
        <v>0.52083333333333337</v>
      </c>
      <c r="C82" s="76" t="str">
        <f>'2019 Mos G'!J84</f>
        <v>Centennial Diamond</v>
      </c>
      <c r="D82" s="118" t="str">
        <f>CONCATENATE("11U Mosquito ",VLOOKUP(E82,'2019 Mos Teams'!$G$3:$H$17,2,FALSE))</f>
        <v>11U Mosquito National</v>
      </c>
      <c r="E82" s="76" t="str">
        <f>'2019 Mos G'!G84</f>
        <v>Mariners</v>
      </c>
      <c r="F82" s="76" t="str">
        <f>'2019 Mos G'!I84</f>
        <v>BlueJays</v>
      </c>
    </row>
    <row r="83" spans="1:6" x14ac:dyDescent="0.25">
      <c r="A83" s="55">
        <f>'2019 Mos G'!B85</f>
        <v>43610</v>
      </c>
      <c r="B83" s="42">
        <f>'2019 Mos G'!D85</f>
        <v>0.6875</v>
      </c>
      <c r="C83" s="76" t="str">
        <f>'2019 Mos G'!J85</f>
        <v>SSAP #3 - West</v>
      </c>
      <c r="D83" s="118" t="str">
        <f>CONCATENATE("11U Mosquito ",VLOOKUP(E83,'2019 Mos Teams'!$G$3:$H$17,2,FALSE))</f>
        <v>11U Mosquito National</v>
      </c>
      <c r="E83" s="76" t="str">
        <f>'2019 Mos G'!G85</f>
        <v>Rays</v>
      </c>
      <c r="F83" s="76" t="str">
        <f>'2019 Mos G'!I85</f>
        <v>Yankees</v>
      </c>
    </row>
    <row r="84" spans="1:6" x14ac:dyDescent="0.25">
      <c r="A84" s="55">
        <f>'2019 Mos G'!B86</f>
        <v>43610</v>
      </c>
      <c r="B84" s="42">
        <f>'2019 Mos G'!D86</f>
        <v>0.70833333333333337</v>
      </c>
      <c r="C84" s="76" t="str">
        <f>'2019 Mos G'!J86</f>
        <v>Centennial Diamond</v>
      </c>
      <c r="D84" s="118" t="str">
        <f>CONCATENATE("11U Mosquito ",VLOOKUP(E84,'2019 Mos Teams'!$G$3:$H$17,2,FALSE))</f>
        <v>11U Mosquito National</v>
      </c>
      <c r="E84" s="76" t="str">
        <f>'2019 Mos G'!G86</f>
        <v>Athletics</v>
      </c>
      <c r="F84" s="76" t="str">
        <f>'2019 Mos G'!I86</f>
        <v>Nationals</v>
      </c>
    </row>
    <row r="85" spans="1:6" x14ac:dyDescent="0.25">
      <c r="A85" s="55">
        <f>'2019 Mos G'!B87</f>
        <v>43611</v>
      </c>
      <c r="B85" s="42">
        <f>'2019 Mos G'!D87</f>
        <v>0.41666666666666669</v>
      </c>
      <c r="C85" s="76" t="str">
        <f>'2019 Mos G'!J87</f>
        <v>Centennial Diamond</v>
      </c>
      <c r="D85" s="118" t="str">
        <f>CONCATENATE("11U Mosquito ",VLOOKUP(E85,'2019 Mos Teams'!$G$3:$H$17,2,FALSE))</f>
        <v>11U Mosquito American</v>
      </c>
      <c r="E85" s="76" t="str">
        <f>'2019 Mos G'!G87</f>
        <v>Angels</v>
      </c>
      <c r="F85" s="76" t="str">
        <f>'2019 Mos G'!I87</f>
        <v>RedSox</v>
      </c>
    </row>
    <row r="86" spans="1:6" x14ac:dyDescent="0.25">
      <c r="A86" s="55">
        <f>'2019 Mos G'!B88</f>
        <v>43611</v>
      </c>
      <c r="B86" s="42">
        <f>'2019 Mos G'!D88</f>
        <v>0.54166666666666663</v>
      </c>
      <c r="C86" s="76" t="str">
        <f>'2019 Mos G'!J88</f>
        <v>Centennial Diamond</v>
      </c>
      <c r="D86" s="118" t="str">
        <f>CONCATENATE("11U Mosquito ",VLOOKUP(E86,'2019 Mos Teams'!$G$3:$H$17,2,FALSE))</f>
        <v>11U Mosquito American</v>
      </c>
      <c r="E86" s="76" t="str">
        <f>'2019 Mos G'!G88</f>
        <v>Astros</v>
      </c>
      <c r="F86" s="76" t="str">
        <f>'2019 Mos G'!I88</f>
        <v>Giants</v>
      </c>
    </row>
    <row r="87" spans="1:6" x14ac:dyDescent="0.25">
      <c r="A87" s="55">
        <f>'2019 Mos G'!B89</f>
        <v>43611</v>
      </c>
      <c r="B87" s="42">
        <f>'2019 Mos G'!D89</f>
        <v>0.64583333333333337</v>
      </c>
      <c r="C87" s="76" t="str">
        <f>'2019 Mos G'!J89</f>
        <v>Centennial Diamond</v>
      </c>
      <c r="D87" s="118" t="str">
        <f>CONCATENATE("11U Mosquito ",VLOOKUP(E87,'2019 Mos Teams'!$G$3:$H$17,2,FALSE))</f>
        <v>11U Mosquito American</v>
      </c>
      <c r="E87" s="76" t="str">
        <f>'2019 Mos G'!G89</f>
        <v>Royals</v>
      </c>
      <c r="F87" s="76" t="str">
        <f>'2019 Mos G'!I89</f>
        <v>NorthShore</v>
      </c>
    </row>
    <row r="88" spans="1:6" x14ac:dyDescent="0.25">
      <c r="A88" s="55">
        <f>'2019 Mos G'!B90</f>
        <v>43614</v>
      </c>
      <c r="B88" s="42">
        <f>'2019 Mos G'!D90</f>
        <v>0.72916666666666663</v>
      </c>
      <c r="C88" s="76" t="str">
        <f>'2019 Mos G'!J90</f>
        <v>SSAP #3 - West</v>
      </c>
      <c r="D88" s="118" t="str">
        <f>CONCATENATE("11U Mosquito ",VLOOKUP(E88,'2019 Mos Teams'!$G$3:$H$17,2,FALSE))</f>
        <v>11U Mosquito National</v>
      </c>
      <c r="E88" s="76" t="str">
        <f>'2019 Mos G'!G90</f>
        <v>Athletics</v>
      </c>
      <c r="F88" s="76" t="str">
        <f>'2019 Mos G'!I90</f>
        <v>Pirates</v>
      </c>
    </row>
    <row r="89" spans="1:6" x14ac:dyDescent="0.25">
      <c r="A89" s="55">
        <f>'2019 Mos G'!B91</f>
        <v>43615</v>
      </c>
      <c r="B89" s="42">
        <f>'2019 Mos G'!D91</f>
        <v>0.72916666666666663</v>
      </c>
      <c r="C89" s="76" t="str">
        <f>'2019 Mos G'!J91</f>
        <v>SSAP #3 - East</v>
      </c>
      <c r="D89" s="118" t="str">
        <f>CONCATENATE("11U Mosquito ",VLOOKUP(E89,'2019 Mos Teams'!$G$3:$H$17,2,FALSE))</f>
        <v>11U Mosquito National</v>
      </c>
      <c r="E89" s="76" t="str">
        <f>'2019 Mos G'!G91</f>
        <v>Nationals</v>
      </c>
      <c r="F89" s="76" t="str">
        <f>'2019 Mos G'!I91</f>
        <v>Rays</v>
      </c>
    </row>
    <row r="90" spans="1:6" x14ac:dyDescent="0.25">
      <c r="A90" s="55">
        <f>'2019 Mos G'!B92</f>
        <v>43615</v>
      </c>
      <c r="B90" s="42">
        <f>'2019 Mos G'!D92</f>
        <v>0.72916666666666663</v>
      </c>
      <c r="C90" s="76" t="str">
        <f>'2019 Mos G'!J92</f>
        <v>SSAP #3 - West</v>
      </c>
      <c r="D90" s="118" t="str">
        <f>CONCATENATE("11U Mosquito ",VLOOKUP(E90,'2019 Mos Teams'!$G$3:$H$17,2,FALSE))</f>
        <v>11U Mosquito National</v>
      </c>
      <c r="E90" s="76" t="str">
        <f>'2019 Mos G'!G92</f>
        <v>Brewers</v>
      </c>
      <c r="F90" s="76" t="str">
        <f>'2019 Mos G'!I92</f>
        <v>Mariners</v>
      </c>
    </row>
    <row r="91" spans="1:6" x14ac:dyDescent="0.25">
      <c r="A91" s="55">
        <f>'2019 Mos G'!B93</f>
        <v>43615</v>
      </c>
      <c r="B91" s="42">
        <f>'2019 Mos G'!D93</f>
        <v>0.72916666666666663</v>
      </c>
      <c r="C91" s="76" t="str">
        <f>'2019 Mos G'!J93</f>
        <v>Centennial Diamond</v>
      </c>
      <c r="D91" s="118" t="str">
        <f>CONCATENATE("11U Mosquito ",VLOOKUP(E91,'2019 Mos Teams'!$G$3:$H$17,2,FALSE))</f>
        <v>11U Mosquito National</v>
      </c>
      <c r="E91" s="76" t="str">
        <f>'2019 Mos G'!G93</f>
        <v>Yankees</v>
      </c>
      <c r="F91" s="76" t="str">
        <f>'2019 Mos G'!I93</f>
        <v>Mets</v>
      </c>
    </row>
    <row r="92" spans="1:6" x14ac:dyDescent="0.25">
      <c r="A92" s="55">
        <f>'2019 Mos G'!B94</f>
        <v>43616</v>
      </c>
      <c r="B92" s="42">
        <f>'2019 Mos G'!D94</f>
        <v>0.72916666666666663</v>
      </c>
      <c r="C92" s="76" t="str">
        <f>'2019 Mos G'!J94</f>
        <v>Centennial Diamond</v>
      </c>
      <c r="D92" s="118" t="str">
        <f>CONCATENATE("11U Mosquito ",VLOOKUP(E92,'2019 Mos Teams'!$G$3:$H$17,2,FALSE))</f>
        <v>11U Mosquito American</v>
      </c>
      <c r="E92" s="76" t="str">
        <f>'2019 Mos G'!G94</f>
        <v>RedSox</v>
      </c>
      <c r="F92" s="76" t="str">
        <f>'2019 Mos G'!I94</f>
        <v>Angels</v>
      </c>
    </row>
    <row r="93" spans="1:6" x14ac:dyDescent="0.25">
      <c r="A93" s="55">
        <f>'2019 Mos G'!B95</f>
        <v>43616</v>
      </c>
      <c r="B93" s="42">
        <f>'2019 Mos G'!D95</f>
        <v>0.70833333333333337</v>
      </c>
      <c r="C93" s="76" t="str">
        <f>'2019 Mos G'!J95</f>
        <v>Softball City</v>
      </c>
      <c r="D93" s="118" t="str">
        <f>CONCATENATE("11U Mosquito ",VLOOKUP(E93,'2019 Mos Teams'!$G$3:$H$17,2,FALSE))</f>
        <v>11U Mosquito American</v>
      </c>
      <c r="E93" s="76" t="str">
        <f>'2019 Mos G'!G95</f>
        <v>Giants</v>
      </c>
      <c r="F93" s="76" t="str">
        <f>'2019 Mos G'!I95</f>
        <v>Royals</v>
      </c>
    </row>
    <row r="94" spans="1:6" x14ac:dyDescent="0.25">
      <c r="A94" s="55">
        <f>'2019 Mos G'!B96</f>
        <v>43616</v>
      </c>
      <c r="B94" s="42">
        <f>'2019 Mos G'!D96</f>
        <v>0.79166666666666663</v>
      </c>
      <c r="C94" s="76" t="str">
        <f>'2019 Mos G'!J96</f>
        <v>Softball City</v>
      </c>
      <c r="D94" s="118" t="str">
        <f>CONCATENATE("11U Mosquito ",VLOOKUP(E94,'2019 Mos Teams'!$G$3:$H$17,2,FALSE))</f>
        <v>11U Mosquito American</v>
      </c>
      <c r="E94" s="76" t="str">
        <f>'2019 Mos G'!G96</f>
        <v>Astros</v>
      </c>
      <c r="F94" s="76" t="str">
        <f>'2019 Mos G'!I96</f>
        <v>NorthShore</v>
      </c>
    </row>
    <row r="95" spans="1:6" x14ac:dyDescent="0.25">
      <c r="A95" s="55">
        <f>'2019 Mos G'!B97</f>
        <v>43617</v>
      </c>
      <c r="B95" s="42">
        <f>'2019 Mos G'!D97</f>
        <v>0.39583333333333331</v>
      </c>
      <c r="C95" s="76" t="str">
        <f>'2019 Mos G'!J97</f>
        <v>Centennial Diamond</v>
      </c>
      <c r="D95" s="118" t="str">
        <f>CONCATENATE("11U Mosquito ",VLOOKUP(E95,'2019 Mos Teams'!$G$3:$H$17,2,FALSE))</f>
        <v>11U Mosquito National</v>
      </c>
      <c r="E95" s="76" t="str">
        <f>'2019 Mos G'!G97</f>
        <v>Rays</v>
      </c>
      <c r="F95" s="76" t="str">
        <f>'2019 Mos G'!I97</f>
        <v>Mariners</v>
      </c>
    </row>
    <row r="96" spans="1:6" x14ac:dyDescent="0.25">
      <c r="A96" s="55">
        <f>'2019 Mos G'!B98</f>
        <v>43617</v>
      </c>
      <c r="B96" s="42">
        <f>'2019 Mos G'!D98</f>
        <v>0.41666666666666669</v>
      </c>
      <c r="C96" s="76" t="str">
        <f>'2019 Mos G'!J98</f>
        <v>Bakerview West</v>
      </c>
      <c r="D96" s="118" t="str">
        <f>CONCATENATE("11U Mosquito ",VLOOKUP(E96,'2019 Mos Teams'!$G$3:$H$17,2,FALSE))</f>
        <v>11U Mosquito National</v>
      </c>
      <c r="E96" s="76" t="str">
        <f>'2019 Mos G'!G98</f>
        <v>Mets</v>
      </c>
      <c r="F96" s="76" t="str">
        <f>'2019 Mos G'!I98</f>
        <v>Yankees</v>
      </c>
    </row>
    <row r="97" spans="1:6" x14ac:dyDescent="0.25">
      <c r="A97" s="55">
        <f>'2019 Mos G'!B99</f>
        <v>43617</v>
      </c>
      <c r="B97" s="42">
        <f>'2019 Mos G'!D99</f>
        <v>0.52083333333333337</v>
      </c>
      <c r="C97" s="76" t="str">
        <f>'2019 Mos G'!J99</f>
        <v>Centennial Diamond</v>
      </c>
      <c r="D97" s="118" t="str">
        <f>CONCATENATE("11U Mosquito ",VLOOKUP(E97,'2019 Mos Teams'!$G$3:$H$17,2,FALSE))</f>
        <v>11U Mosquito National</v>
      </c>
      <c r="E97" s="76" t="str">
        <f>'2019 Mos G'!G99</f>
        <v>Brewers</v>
      </c>
      <c r="F97" s="76" t="str">
        <f>'2019 Mos G'!I99</f>
        <v>Nationals</v>
      </c>
    </row>
    <row r="98" spans="1:6" x14ac:dyDescent="0.25">
      <c r="A98" s="55">
        <f>'2019 Mos G'!B100</f>
        <v>43617</v>
      </c>
      <c r="B98" s="42">
        <f>'2019 Mos G'!D100</f>
        <v>0.70833333333333337</v>
      </c>
      <c r="C98" s="76" t="str">
        <f>'2019 Mos G'!J100</f>
        <v>Centennial Diamond</v>
      </c>
      <c r="D98" s="118" t="str">
        <f>CONCATENATE("11U Mosquito ",VLOOKUP(E98,'2019 Mos Teams'!$G$3:$H$17,2,FALSE))</f>
        <v>11U Mosquito National</v>
      </c>
      <c r="E98" s="76" t="str">
        <f>'2019 Mos G'!G100</f>
        <v>Athletics</v>
      </c>
      <c r="F98" s="76" t="str">
        <f>'2019 Mos G'!I100</f>
        <v>BlueJays</v>
      </c>
    </row>
    <row r="99" spans="1:6" x14ac:dyDescent="0.25">
      <c r="A99" s="55">
        <f>'2019 Mos G'!B101</f>
        <v>43618</v>
      </c>
      <c r="B99" s="42">
        <f>'2019 Mos G'!D101</f>
        <v>0.41666666666666669</v>
      </c>
      <c r="C99" s="76" t="str">
        <f>'2019 Mos G'!J101</f>
        <v>Centennial Diamond</v>
      </c>
      <c r="D99" s="118" t="str">
        <f>CONCATENATE("11U Mosquito ",VLOOKUP(E99,'2019 Mos Teams'!$G$3:$H$17,2,FALSE))</f>
        <v>11U Mosquito American</v>
      </c>
      <c r="E99" s="76" t="str">
        <f>'2019 Mos G'!G101</f>
        <v>Angels</v>
      </c>
      <c r="F99" s="76" t="str">
        <f>'2019 Mos G'!I101</f>
        <v>Royals</v>
      </c>
    </row>
    <row r="100" spans="1:6" x14ac:dyDescent="0.25">
      <c r="A100" s="55">
        <f>'2019 Mos G'!B102</f>
        <v>43618</v>
      </c>
      <c r="B100" s="42">
        <f>'2019 Mos G'!D102</f>
        <v>0.54166666666666663</v>
      </c>
      <c r="C100" s="76" t="str">
        <f>'2019 Mos G'!J102</f>
        <v>Centennial Diamond</v>
      </c>
      <c r="D100" s="118" t="str">
        <f>CONCATENATE("11U Mosquito ",VLOOKUP(E100,'2019 Mos Teams'!$G$3:$H$17,2,FALSE))</f>
        <v>11U Mosquito American</v>
      </c>
      <c r="E100" s="76" t="str">
        <f>'2019 Mos G'!G102</f>
        <v>RedSox</v>
      </c>
      <c r="F100" s="76" t="str">
        <f>'2019 Mos G'!I102</f>
        <v>Astros</v>
      </c>
    </row>
    <row r="101" spans="1:6" x14ac:dyDescent="0.25">
      <c r="A101" s="55">
        <f>'2019 Mos G'!B103</f>
        <v>43618</v>
      </c>
      <c r="B101" s="42">
        <f>'2019 Mos G'!D103</f>
        <v>0.64583333333333337</v>
      </c>
      <c r="C101" s="76" t="str">
        <f>'2019 Mos G'!J103</f>
        <v>Centennial Diamond</v>
      </c>
      <c r="D101" s="118" t="str">
        <f>CONCATENATE("11U Mosquito ",VLOOKUP(E101,'2019 Mos Teams'!$G$3:$H$17,2,FALSE))</f>
        <v>11U Mosquito American</v>
      </c>
      <c r="E101" s="76" t="str">
        <f>'2019 Mos G'!G103</f>
        <v>Giants</v>
      </c>
      <c r="F101" s="76" t="str">
        <f>'2019 Mos G'!I103</f>
        <v>NorthShore</v>
      </c>
    </row>
    <row r="102" spans="1:6" x14ac:dyDescent="0.25">
      <c r="A102" s="55">
        <f>'2019 Mos G'!B104</f>
        <v>43621</v>
      </c>
      <c r="B102" s="42">
        <f>'2019 Mos G'!D104</f>
        <v>0.72916666666666663</v>
      </c>
      <c r="C102" s="76" t="str">
        <f>'2019 Mos G'!J104</f>
        <v>SSAP #3 - West</v>
      </c>
      <c r="D102" s="118" t="str">
        <f>CONCATENATE("11U Mosquito ",VLOOKUP(E102,'2019 Mos Teams'!$G$3:$H$17,2,FALSE))</f>
        <v>11U Mosquito National</v>
      </c>
      <c r="E102" s="76" t="str">
        <f>'2019 Mos G'!G104</f>
        <v>Athletics</v>
      </c>
      <c r="F102" s="76" t="str">
        <f>'2019 Mos G'!I104</f>
        <v>Mariners</v>
      </c>
    </row>
    <row r="103" spans="1:6" x14ac:dyDescent="0.25">
      <c r="A103" s="55">
        <f>'2019 Mos G'!B105</f>
        <v>43622</v>
      </c>
      <c r="B103" s="42">
        <f>'2019 Mos G'!D105</f>
        <v>0.72916666666666663</v>
      </c>
      <c r="C103" s="76" t="str">
        <f>'2019 Mos G'!J105</f>
        <v>SSAP #3 - East</v>
      </c>
      <c r="D103" s="118" t="str">
        <f>CONCATENATE("11U Mosquito ",VLOOKUP(E103,'2019 Mos Teams'!$G$3:$H$17,2,FALSE))</f>
        <v>11U Mosquito National</v>
      </c>
      <c r="E103" s="76" t="str">
        <f>'2019 Mos G'!G105</f>
        <v>Brewers</v>
      </c>
      <c r="F103" s="76" t="str">
        <f>'2019 Mos G'!I105</f>
        <v>Mets</v>
      </c>
    </row>
    <row r="104" spans="1:6" x14ac:dyDescent="0.25">
      <c r="A104" s="55">
        <f>'2019 Mos G'!B106</f>
        <v>43622</v>
      </c>
      <c r="B104" s="42">
        <f>'2019 Mos G'!D106</f>
        <v>0.72916666666666663</v>
      </c>
      <c r="C104" s="76" t="str">
        <f>'2019 Mos G'!J106</f>
        <v>SSAP #3 - West</v>
      </c>
      <c r="D104" s="118" t="str">
        <f>CONCATENATE("11U Mosquito ",VLOOKUP(E104,'2019 Mos Teams'!$G$3:$H$17,2,FALSE))</f>
        <v>11U Mosquito National</v>
      </c>
      <c r="E104" s="76" t="str">
        <f>'2019 Mos G'!G106</f>
        <v>Nationals</v>
      </c>
      <c r="F104" s="76" t="str">
        <f>'2019 Mos G'!I106</f>
        <v>Yankees</v>
      </c>
    </row>
    <row r="105" spans="1:6" x14ac:dyDescent="0.25">
      <c r="A105" s="55">
        <f>'2019 Mos G'!B107</f>
        <v>43622</v>
      </c>
      <c r="B105" s="42">
        <f>'2019 Mos G'!D107</f>
        <v>0.72916666666666663</v>
      </c>
      <c r="C105" s="76" t="str">
        <f>'2019 Mos G'!J107</f>
        <v>Centennial Diamond</v>
      </c>
      <c r="D105" s="118" t="str">
        <f>CONCATENATE("11U Mosquito ",VLOOKUP(E105,'2019 Mos Teams'!$G$3:$H$17,2,FALSE))</f>
        <v>11U Mosquito National</v>
      </c>
      <c r="E105" s="76" t="str">
        <f>'2019 Mos G'!G107</f>
        <v>Pirates</v>
      </c>
      <c r="F105" s="76" t="str">
        <f>'2019 Mos G'!I107</f>
        <v>BlueJays</v>
      </c>
    </row>
    <row r="106" spans="1:6" x14ac:dyDescent="0.25">
      <c r="A106" s="55">
        <f>'2019 Mos G'!B108</f>
        <v>43623</v>
      </c>
      <c r="B106" s="42">
        <f>'2019 Mos G'!D108</f>
        <v>0.72916666666666663</v>
      </c>
      <c r="C106" s="76" t="str">
        <f>'2019 Mos G'!J108</f>
        <v>Centennial Diamond</v>
      </c>
      <c r="D106" s="118" t="str">
        <f>CONCATENATE("11U Mosquito ",VLOOKUP(E106,'2019 Mos Teams'!$G$3:$H$17,2,FALSE))</f>
        <v>11U Mosquito American</v>
      </c>
      <c r="E106" s="76" t="str">
        <f>'2019 Mos G'!G108</f>
        <v>Angels</v>
      </c>
      <c r="F106" s="76" t="str">
        <f>'2019 Mos G'!I108</f>
        <v>Giants</v>
      </c>
    </row>
    <row r="107" spans="1:6" x14ac:dyDescent="0.25">
      <c r="A107" s="55">
        <f>'2019 Mos G'!B109</f>
        <v>43623</v>
      </c>
      <c r="B107" s="42">
        <f>'2019 Mos G'!D109</f>
        <v>0.70833333333333337</v>
      </c>
      <c r="C107" s="76" t="str">
        <f>'2019 Mos G'!J109</f>
        <v>Softball City</v>
      </c>
      <c r="D107" s="118" t="str">
        <f>CONCATENATE("11U Mosquito ",VLOOKUP(E107,'2019 Mos Teams'!$G$3:$H$17,2,FALSE))</f>
        <v>11U Mosquito American</v>
      </c>
      <c r="E107" s="76" t="str">
        <f>'2019 Mos G'!G109</f>
        <v>RedSox</v>
      </c>
      <c r="F107" s="76" t="str">
        <f>'2019 Mos G'!I109</f>
        <v>Astros</v>
      </c>
    </row>
  </sheetData>
  <pageMargins left="0.7" right="0.7" top="0.75" bottom="0.75" header="0.3" footer="0.3"/>
  <pageSetup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00"/>
  </sheetPr>
  <dimension ref="B3:I44"/>
  <sheetViews>
    <sheetView workbookViewId="0">
      <selection activeCell="K27" sqref="K27"/>
    </sheetView>
  </sheetViews>
  <sheetFormatPr defaultRowHeight="15" x14ac:dyDescent="0.25"/>
  <cols>
    <col min="2" max="2" width="13.28515625" customWidth="1"/>
    <col min="4" max="4" width="19.42578125" bestFit="1" customWidth="1"/>
    <col min="5" max="5" width="13.42578125" customWidth="1"/>
    <col min="7" max="7" width="11.28515625" bestFit="1" customWidth="1"/>
    <col min="8" max="8" width="22.7109375" style="98" customWidth="1"/>
    <col min="9" max="9" width="18.85546875" bestFit="1" customWidth="1"/>
  </cols>
  <sheetData>
    <row r="3" spans="2:9" x14ac:dyDescent="0.25">
      <c r="B3" s="85" t="s">
        <v>34</v>
      </c>
      <c r="C3" s="81" t="s">
        <v>99</v>
      </c>
      <c r="D3" s="81"/>
      <c r="E3" s="81"/>
      <c r="F3" s="85" t="s">
        <v>34</v>
      </c>
      <c r="G3" s="81" t="s">
        <v>99</v>
      </c>
      <c r="H3" s="29" t="s">
        <v>53</v>
      </c>
      <c r="I3" s="59" t="str">
        <f>CONCATENATE("11U",G3,"2019")</f>
        <v>11URedSox2019</v>
      </c>
    </row>
    <row r="4" spans="2:9" x14ac:dyDescent="0.25">
      <c r="B4" s="86" t="s">
        <v>35</v>
      </c>
      <c r="C4" s="81" t="s">
        <v>21</v>
      </c>
      <c r="D4" s="81"/>
      <c r="E4" s="81"/>
      <c r="F4" s="86" t="s">
        <v>35</v>
      </c>
      <c r="G4" s="81" t="s">
        <v>21</v>
      </c>
      <c r="H4" s="29" t="s">
        <v>53</v>
      </c>
      <c r="I4" s="59" t="str">
        <f t="shared" ref="I4:I17" si="0">CONCATENATE("11U",G4,"2019")</f>
        <v>11URoyals2019</v>
      </c>
    </row>
    <row r="5" spans="2:9" x14ac:dyDescent="0.25">
      <c r="B5" s="86" t="s">
        <v>36</v>
      </c>
      <c r="C5" s="81" t="s">
        <v>25</v>
      </c>
      <c r="D5" s="81"/>
      <c r="E5" s="81"/>
      <c r="F5" s="86" t="s">
        <v>36</v>
      </c>
      <c r="G5" s="81" t="s">
        <v>25</v>
      </c>
      <c r="H5" s="29" t="s">
        <v>53</v>
      </c>
      <c r="I5" s="59" t="str">
        <f t="shared" si="0"/>
        <v>11UAngels2019</v>
      </c>
    </row>
    <row r="6" spans="2:9" x14ac:dyDescent="0.25">
      <c r="B6" s="86" t="s">
        <v>37</v>
      </c>
      <c r="C6" s="81" t="s">
        <v>19</v>
      </c>
      <c r="D6" s="81"/>
      <c r="E6" s="81"/>
      <c r="F6" s="86" t="s">
        <v>37</v>
      </c>
      <c r="G6" s="81" t="s">
        <v>19</v>
      </c>
      <c r="H6" s="29" t="s">
        <v>53</v>
      </c>
      <c r="I6" s="59" t="str">
        <f t="shared" si="0"/>
        <v>11UGiants2019</v>
      </c>
    </row>
    <row r="7" spans="2:9" x14ac:dyDescent="0.25">
      <c r="B7" s="86" t="s">
        <v>38</v>
      </c>
      <c r="C7" s="81" t="s">
        <v>18</v>
      </c>
      <c r="D7" s="81"/>
      <c r="E7" s="81"/>
      <c r="F7" s="86" t="s">
        <v>38</v>
      </c>
      <c r="G7" s="81" t="s">
        <v>18</v>
      </c>
      <c r="H7" s="29" t="s">
        <v>53</v>
      </c>
      <c r="I7" s="59" t="str">
        <f t="shared" si="0"/>
        <v>11UAstros2019</v>
      </c>
    </row>
    <row r="8" spans="2:9" x14ac:dyDescent="0.25">
      <c r="B8" s="89"/>
      <c r="C8" s="89"/>
      <c r="D8" s="81"/>
      <c r="E8" s="81"/>
      <c r="F8" s="87" t="s">
        <v>39</v>
      </c>
      <c r="G8" s="90" t="s">
        <v>98</v>
      </c>
      <c r="H8" s="90" t="s">
        <v>54</v>
      </c>
      <c r="I8" s="59" t="str">
        <f t="shared" si="0"/>
        <v>11UBlueJays2019</v>
      </c>
    </row>
    <row r="9" spans="2:9" x14ac:dyDescent="0.25">
      <c r="B9" s="87" t="s">
        <v>39</v>
      </c>
      <c r="C9" s="90" t="s">
        <v>98</v>
      </c>
      <c r="D9" s="81"/>
      <c r="E9" s="81"/>
      <c r="F9" s="87" t="s">
        <v>40</v>
      </c>
      <c r="G9" s="90" t="s">
        <v>20</v>
      </c>
      <c r="H9" s="90" t="s">
        <v>54</v>
      </c>
      <c r="I9" s="59" t="str">
        <f t="shared" si="0"/>
        <v>11UMariners2019</v>
      </c>
    </row>
    <row r="10" spans="2:9" x14ac:dyDescent="0.25">
      <c r="B10" s="87" t="s">
        <v>40</v>
      </c>
      <c r="C10" s="90" t="s">
        <v>20</v>
      </c>
      <c r="D10" s="81"/>
      <c r="E10" s="81"/>
      <c r="F10" s="87" t="s">
        <v>41</v>
      </c>
      <c r="G10" s="90" t="s">
        <v>17</v>
      </c>
      <c r="H10" s="90" t="s">
        <v>54</v>
      </c>
      <c r="I10" s="59" t="str">
        <f t="shared" si="0"/>
        <v>11UNationals2019</v>
      </c>
    </row>
    <row r="11" spans="2:9" x14ac:dyDescent="0.25">
      <c r="B11" s="87" t="s">
        <v>41</v>
      </c>
      <c r="C11" s="90" t="s">
        <v>17</v>
      </c>
      <c r="D11" s="81"/>
      <c r="E11" s="81"/>
      <c r="F11" s="87" t="s">
        <v>42</v>
      </c>
      <c r="G11" s="90" t="s">
        <v>16</v>
      </c>
      <c r="H11" s="90" t="s">
        <v>54</v>
      </c>
      <c r="I11" s="59" t="str">
        <f t="shared" si="0"/>
        <v>11UPirates2019</v>
      </c>
    </row>
    <row r="12" spans="2:9" x14ac:dyDescent="0.25">
      <c r="B12" s="87" t="s">
        <v>42</v>
      </c>
      <c r="C12" s="90" t="s">
        <v>16</v>
      </c>
      <c r="D12" s="81"/>
      <c r="E12" s="81"/>
      <c r="F12" s="87" t="s">
        <v>43</v>
      </c>
      <c r="G12" s="90" t="s">
        <v>23</v>
      </c>
      <c r="H12" s="90" t="s">
        <v>54</v>
      </c>
      <c r="I12" s="59" t="str">
        <f t="shared" si="0"/>
        <v>11URays2019</v>
      </c>
    </row>
    <row r="13" spans="2:9" x14ac:dyDescent="0.25">
      <c r="B13" s="87" t="s">
        <v>43</v>
      </c>
      <c r="C13" s="90" t="s">
        <v>23</v>
      </c>
      <c r="D13" s="81"/>
      <c r="E13" s="81"/>
      <c r="F13" s="87" t="s">
        <v>44</v>
      </c>
      <c r="G13" s="90" t="s">
        <v>28</v>
      </c>
      <c r="H13" s="90" t="s">
        <v>54</v>
      </c>
      <c r="I13" s="59" t="str">
        <f t="shared" si="0"/>
        <v>11UYankees2019</v>
      </c>
    </row>
    <row r="14" spans="2:9" x14ac:dyDescent="0.25">
      <c r="B14" s="87" t="s">
        <v>44</v>
      </c>
      <c r="C14" s="90" t="s">
        <v>28</v>
      </c>
      <c r="D14" s="81"/>
      <c r="E14" s="81"/>
      <c r="F14" s="87" t="s">
        <v>45</v>
      </c>
      <c r="G14" s="90" t="s">
        <v>24</v>
      </c>
      <c r="H14" s="90" t="s">
        <v>54</v>
      </c>
      <c r="I14" s="59" t="str">
        <f t="shared" si="0"/>
        <v>11UMets2019</v>
      </c>
    </row>
    <row r="15" spans="2:9" x14ac:dyDescent="0.25">
      <c r="B15" s="87" t="s">
        <v>45</v>
      </c>
      <c r="C15" s="90" t="s">
        <v>24</v>
      </c>
      <c r="D15" s="81"/>
      <c r="E15" s="81"/>
      <c r="F15" s="87" t="s">
        <v>46</v>
      </c>
      <c r="G15" s="90" t="s">
        <v>97</v>
      </c>
      <c r="H15" s="90" t="s">
        <v>54</v>
      </c>
      <c r="I15" s="59" t="str">
        <f t="shared" si="0"/>
        <v>11UBrewers2019</v>
      </c>
    </row>
    <row r="16" spans="2:9" x14ac:dyDescent="0.25">
      <c r="B16" s="87" t="s">
        <v>46</v>
      </c>
      <c r="C16" s="90" t="s">
        <v>97</v>
      </c>
      <c r="D16" s="81"/>
      <c r="E16" s="81"/>
      <c r="F16" s="88" t="s">
        <v>47</v>
      </c>
      <c r="G16" s="90" t="s">
        <v>30</v>
      </c>
      <c r="H16" s="90" t="s">
        <v>54</v>
      </c>
      <c r="I16" s="59" t="str">
        <f t="shared" si="0"/>
        <v>11UAthletics2019</v>
      </c>
    </row>
    <row r="17" spans="2:9" x14ac:dyDescent="0.25">
      <c r="B17" s="88" t="s">
        <v>47</v>
      </c>
      <c r="C17" s="90" t="s">
        <v>30</v>
      </c>
      <c r="D17" s="81"/>
      <c r="E17" s="81"/>
      <c r="F17" s="87" t="s">
        <v>55</v>
      </c>
      <c r="G17" s="90" t="s">
        <v>100</v>
      </c>
      <c r="H17" s="90" t="s">
        <v>54</v>
      </c>
      <c r="I17" s="59" t="str">
        <f t="shared" si="0"/>
        <v>11UNorthShore2019</v>
      </c>
    </row>
    <row r="19" spans="2:9" x14ac:dyDescent="0.25">
      <c r="B19" s="92" t="s">
        <v>55</v>
      </c>
      <c r="C19" s="81"/>
      <c r="D19" s="81"/>
      <c r="E19" s="81"/>
      <c r="F19" s="81"/>
      <c r="G19" s="81"/>
      <c r="I19" s="81"/>
    </row>
    <row r="22" spans="2:9" x14ac:dyDescent="0.25">
      <c r="B22" s="84" t="s">
        <v>12</v>
      </c>
      <c r="C22" s="84"/>
      <c r="D22" s="84" t="s">
        <v>13</v>
      </c>
      <c r="E22" s="81"/>
      <c r="F22" s="81"/>
      <c r="G22" s="81"/>
      <c r="I22" s="81"/>
    </row>
    <row r="23" spans="2:9" x14ac:dyDescent="0.25">
      <c r="B23" s="81" t="s">
        <v>52</v>
      </c>
      <c r="C23" s="81"/>
      <c r="D23" s="81" t="s">
        <v>48</v>
      </c>
      <c r="E23" s="81"/>
      <c r="F23" s="81"/>
      <c r="G23" s="81"/>
      <c r="I23" s="81"/>
    </row>
    <row r="24" spans="2:9" x14ac:dyDescent="0.25">
      <c r="B24" s="81" t="s">
        <v>9</v>
      </c>
      <c r="C24" s="81"/>
      <c r="D24" s="81" t="s">
        <v>49</v>
      </c>
      <c r="E24" s="81"/>
      <c r="F24" s="81" t="s">
        <v>25</v>
      </c>
      <c r="G24" s="81"/>
      <c r="I24" s="81"/>
    </row>
    <row r="25" spans="2:9" x14ac:dyDescent="0.25">
      <c r="B25" s="81" t="s">
        <v>96</v>
      </c>
      <c r="C25" s="81"/>
      <c r="D25" s="81" t="s">
        <v>6</v>
      </c>
      <c r="E25" s="81"/>
      <c r="F25" s="81" t="s">
        <v>18</v>
      </c>
      <c r="G25" s="81"/>
      <c r="I25" s="81"/>
    </row>
    <row r="26" spans="2:9" x14ac:dyDescent="0.25">
      <c r="B26" s="81" t="s">
        <v>48</v>
      </c>
      <c r="C26" s="81"/>
      <c r="D26" s="81" t="s">
        <v>8</v>
      </c>
      <c r="E26" s="81"/>
      <c r="F26" s="81" t="s">
        <v>19</v>
      </c>
      <c r="G26" s="81"/>
      <c r="I26" s="81"/>
    </row>
    <row r="27" spans="2:9" x14ac:dyDescent="0.25">
      <c r="B27" s="81" t="s">
        <v>6</v>
      </c>
      <c r="C27" s="81"/>
      <c r="D27" s="81" t="s">
        <v>52</v>
      </c>
      <c r="E27" s="81"/>
      <c r="F27" s="81" t="s">
        <v>99</v>
      </c>
      <c r="G27" s="81"/>
      <c r="I27" s="81"/>
    </row>
    <row r="28" spans="2:9" x14ac:dyDescent="0.25">
      <c r="B28" s="81" t="s">
        <v>8</v>
      </c>
      <c r="C28" s="81"/>
      <c r="D28" s="81" t="s">
        <v>9</v>
      </c>
      <c r="E28" s="81"/>
      <c r="F28" s="81" t="s">
        <v>21</v>
      </c>
      <c r="G28" s="81"/>
      <c r="I28" s="81"/>
    </row>
    <row r="29" spans="2:9" x14ac:dyDescent="0.25">
      <c r="B29" s="81" t="s">
        <v>7</v>
      </c>
      <c r="C29" s="81"/>
      <c r="D29" s="81"/>
      <c r="E29" s="81"/>
      <c r="F29" s="81"/>
      <c r="G29" s="81"/>
      <c r="I29" s="81"/>
    </row>
    <row r="30" spans="2:9" x14ac:dyDescent="0.25">
      <c r="B30" s="81" t="s">
        <v>95</v>
      </c>
      <c r="C30" s="81"/>
      <c r="D30" s="81"/>
      <c r="E30" s="81"/>
      <c r="F30" s="90" t="s">
        <v>30</v>
      </c>
      <c r="G30" s="81"/>
      <c r="I30" s="81"/>
    </row>
    <row r="31" spans="2:9" x14ac:dyDescent="0.25">
      <c r="B31" s="81"/>
      <c r="C31" s="81"/>
      <c r="D31" s="81"/>
      <c r="E31" s="81"/>
      <c r="F31" s="90" t="s">
        <v>98</v>
      </c>
      <c r="G31" s="81"/>
      <c r="I31" s="81"/>
    </row>
    <row r="32" spans="2:9" x14ac:dyDescent="0.25">
      <c r="B32" s="81"/>
      <c r="C32" s="81"/>
      <c r="D32" s="81"/>
      <c r="E32" s="81"/>
      <c r="F32" s="90" t="s">
        <v>97</v>
      </c>
      <c r="G32" s="81"/>
      <c r="I32" s="81"/>
    </row>
    <row r="33" spans="2:6" x14ac:dyDescent="0.25">
      <c r="B33" s="81"/>
      <c r="C33" s="81"/>
      <c r="D33" s="81"/>
      <c r="E33" s="81"/>
      <c r="F33" s="90" t="s">
        <v>20</v>
      </c>
    </row>
    <row r="34" spans="2:6" x14ac:dyDescent="0.25">
      <c r="B34" s="81" t="s">
        <v>50</v>
      </c>
      <c r="C34" s="81"/>
      <c r="D34" s="81"/>
      <c r="E34" s="81"/>
      <c r="F34" s="90" t="s">
        <v>24</v>
      </c>
    </row>
    <row r="35" spans="2:6" x14ac:dyDescent="0.25">
      <c r="B35" s="82">
        <v>0.70833333333333337</v>
      </c>
      <c r="C35" s="82"/>
      <c r="D35" s="82">
        <v>0.72916666666666663</v>
      </c>
      <c r="E35" s="81"/>
      <c r="F35" s="90" t="s">
        <v>17</v>
      </c>
    </row>
    <row r="36" spans="2:6" x14ac:dyDescent="0.25">
      <c r="B36" s="82">
        <v>0.72916666666666663</v>
      </c>
      <c r="C36" s="82"/>
      <c r="D36" s="81"/>
      <c r="E36" s="81"/>
      <c r="F36" s="90" t="s">
        <v>16</v>
      </c>
    </row>
    <row r="37" spans="2:6" x14ac:dyDescent="0.25">
      <c r="B37" s="82">
        <v>0.77083333333333337</v>
      </c>
      <c r="C37" s="82"/>
      <c r="D37" s="82">
        <v>0.70833333333333337</v>
      </c>
      <c r="E37" s="81"/>
      <c r="F37" s="90" t="s">
        <v>23</v>
      </c>
    </row>
    <row r="38" spans="2:6" x14ac:dyDescent="0.25">
      <c r="B38" s="82"/>
      <c r="C38" s="82"/>
      <c r="D38" s="82">
        <v>0.79166666666666663</v>
      </c>
      <c r="E38" s="81"/>
      <c r="F38" s="90" t="s">
        <v>28</v>
      </c>
    </row>
    <row r="39" spans="2:6" x14ac:dyDescent="0.25">
      <c r="B39" s="82"/>
      <c r="C39" s="82"/>
      <c r="D39" s="81"/>
      <c r="E39" s="81"/>
      <c r="F39" s="81"/>
    </row>
    <row r="40" spans="2:6" x14ac:dyDescent="0.25">
      <c r="B40" s="82"/>
      <c r="C40" s="82"/>
      <c r="D40" s="81"/>
      <c r="E40" s="81"/>
      <c r="F40" s="81" t="s">
        <v>55</v>
      </c>
    </row>
    <row r="43" spans="2:6" x14ac:dyDescent="0.25">
      <c r="B43" s="81" t="s">
        <v>51</v>
      </c>
      <c r="C43" s="81"/>
      <c r="D43" s="81"/>
      <c r="E43" s="81"/>
      <c r="F43" s="81"/>
    </row>
    <row r="44" spans="2:6" x14ac:dyDescent="0.25">
      <c r="B44" s="83">
        <v>6.25E-2</v>
      </c>
      <c r="C44" s="83"/>
      <c r="D44" s="83">
        <v>0.10416666666666667</v>
      </c>
      <c r="E44" s="81"/>
      <c r="F44" s="81"/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3:C31"/>
  <sheetViews>
    <sheetView topLeftCell="A13" workbookViewId="0">
      <selection activeCell="B11" sqref="B11"/>
    </sheetView>
  </sheetViews>
  <sheetFormatPr defaultRowHeight="15" x14ac:dyDescent="0.25"/>
  <cols>
    <col min="1" max="1" width="32" style="150" bestFit="1" customWidth="1"/>
    <col min="2" max="2" width="15.140625" style="150" bestFit="1" customWidth="1"/>
    <col min="3" max="16384" width="9.140625" style="150"/>
  </cols>
  <sheetData>
    <row r="3" spans="1:2" x14ac:dyDescent="0.25">
      <c r="A3" s="150" t="s">
        <v>98</v>
      </c>
      <c r="B3" s="150" t="str">
        <f>CONCATENATE("5U",A3,"2019")</f>
        <v>5UBlueJays2019</v>
      </c>
    </row>
    <row r="4" spans="1:2" x14ac:dyDescent="0.25">
      <c r="A4" s="180" t="s">
        <v>201</v>
      </c>
      <c r="B4" s="181" t="str">
        <f t="shared" ref="B4:B11" si="0">CONCATENATE("5U",A4,"2019")</f>
        <v>5UDbacks2019</v>
      </c>
    </row>
    <row r="5" spans="1:2" x14ac:dyDescent="0.25">
      <c r="A5" s="180" t="s">
        <v>64</v>
      </c>
      <c r="B5" s="181" t="str">
        <f t="shared" si="0"/>
        <v>5UDodgers2019</v>
      </c>
    </row>
    <row r="6" spans="1:2" x14ac:dyDescent="0.25">
      <c r="A6" s="29" t="s">
        <v>20</v>
      </c>
      <c r="B6" s="181" t="str">
        <f t="shared" si="0"/>
        <v>5UMariners2019</v>
      </c>
    </row>
    <row r="7" spans="1:2" x14ac:dyDescent="0.25">
      <c r="A7" s="29" t="s">
        <v>16</v>
      </c>
      <c r="B7" s="181" t="str">
        <f t="shared" si="0"/>
        <v>5UPirates2019</v>
      </c>
    </row>
    <row r="8" spans="1:2" x14ac:dyDescent="0.25">
      <c r="A8" s="29" t="s">
        <v>26</v>
      </c>
      <c r="B8" s="181" t="str">
        <f t="shared" si="0"/>
        <v>5URockies2019</v>
      </c>
    </row>
    <row r="9" spans="1:2" x14ac:dyDescent="0.25">
      <c r="A9" s="29" t="s">
        <v>21</v>
      </c>
      <c r="B9" s="181" t="str">
        <f t="shared" si="0"/>
        <v>5URoyals2019</v>
      </c>
    </row>
    <row r="10" spans="1:2" x14ac:dyDescent="0.25">
      <c r="A10" s="29" t="s">
        <v>82</v>
      </c>
      <c r="B10" s="181" t="str">
        <f>CONCATENATE("5U",A10,"2019")</f>
        <v>5UTigers2019</v>
      </c>
    </row>
    <row r="11" spans="1:2" x14ac:dyDescent="0.25">
      <c r="A11" s="29" t="s">
        <v>28</v>
      </c>
      <c r="B11" s="181" t="str">
        <f t="shared" si="0"/>
        <v>5UYankees2019</v>
      </c>
    </row>
    <row r="12" spans="1:2" x14ac:dyDescent="0.25">
      <c r="A12" s="180"/>
    </row>
    <row r="13" spans="1:2" x14ac:dyDescent="0.25">
      <c r="A13" s="180"/>
    </row>
    <row r="14" spans="1:2" x14ac:dyDescent="0.25">
      <c r="A14" s="180"/>
    </row>
    <row r="15" spans="1:2" x14ac:dyDescent="0.25">
      <c r="A15" s="180"/>
    </row>
    <row r="16" spans="1:2" x14ac:dyDescent="0.25">
      <c r="A16" s="180"/>
      <c r="B16" s="140"/>
    </row>
    <row r="17" spans="1:3" x14ac:dyDescent="0.25">
      <c r="A17" s="180"/>
    </row>
    <row r="18" spans="1:3" x14ac:dyDescent="0.25">
      <c r="A18" s="180"/>
    </row>
    <row r="20" spans="1:3" x14ac:dyDescent="0.25">
      <c r="A20" s="171" t="s">
        <v>13</v>
      </c>
      <c r="C20" s="171"/>
    </row>
    <row r="21" spans="1:3" x14ac:dyDescent="0.25">
      <c r="A21" s="150" t="s">
        <v>83</v>
      </c>
      <c r="B21" s="151" t="s">
        <v>123</v>
      </c>
    </row>
    <row r="22" spans="1:3" x14ac:dyDescent="0.25">
      <c r="A22" s="150" t="s">
        <v>84</v>
      </c>
      <c r="B22" s="151" t="s">
        <v>124</v>
      </c>
    </row>
    <row r="23" spans="1:3" x14ac:dyDescent="0.25">
      <c r="A23" s="150" t="s">
        <v>85</v>
      </c>
      <c r="B23" s="151" t="s">
        <v>125</v>
      </c>
    </row>
    <row r="24" spans="1:3" x14ac:dyDescent="0.25">
      <c r="A24" s="150" t="s">
        <v>86</v>
      </c>
      <c r="B24" s="151" t="s">
        <v>126</v>
      </c>
    </row>
    <row r="26" spans="1:3" x14ac:dyDescent="0.25">
      <c r="A26" s="171" t="s">
        <v>50</v>
      </c>
    </row>
    <row r="27" spans="1:3" x14ac:dyDescent="0.25">
      <c r="A27" s="172">
        <v>0.71875</v>
      </c>
      <c r="B27" s="173">
        <v>0.58333333333333337</v>
      </c>
    </row>
    <row r="28" spans="1:3" x14ac:dyDescent="0.25">
      <c r="A28" s="172">
        <v>0.75</v>
      </c>
      <c r="B28" s="173">
        <v>0.64583333333333337</v>
      </c>
    </row>
    <row r="30" spans="1:3" x14ac:dyDescent="0.25">
      <c r="A30" s="171" t="s">
        <v>50</v>
      </c>
    </row>
    <row r="31" spans="1:3" x14ac:dyDescent="0.25">
      <c r="A31" s="174">
        <v>5.2083333333333336E-2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E148"/>
  <sheetViews>
    <sheetView workbookViewId="0">
      <selection activeCell="B2" sqref="B2"/>
    </sheetView>
  </sheetViews>
  <sheetFormatPr defaultRowHeight="15" x14ac:dyDescent="0.25"/>
  <cols>
    <col min="1" max="1" width="4" style="150" customWidth="1"/>
    <col min="2" max="2" width="10.28515625" customWidth="1"/>
    <col min="3" max="3" width="5.28515625" customWidth="1"/>
    <col min="4" max="4" width="11.85546875" customWidth="1"/>
    <col min="5" max="5" width="11" customWidth="1"/>
    <col min="6" max="6" width="7.85546875" hidden="1" customWidth="1"/>
    <col min="7" max="7" width="11.5703125" bestFit="1" customWidth="1"/>
    <col min="8" max="8" width="6.85546875" hidden="1" customWidth="1"/>
    <col min="9" max="9" width="14.5703125" customWidth="1"/>
    <col min="10" max="10" width="15.140625" bestFit="1" customWidth="1"/>
    <col min="11" max="11" width="25.140625" customWidth="1"/>
    <col min="12" max="12" width="4.42578125" hidden="1" customWidth="1"/>
    <col min="13" max="21" width="6" hidden="1" customWidth="1"/>
    <col min="22" max="28" width="7" hidden="1" customWidth="1"/>
    <col min="29" max="29" width="0" hidden="1" customWidth="1"/>
    <col min="30" max="30" width="12.28515625" hidden="1" customWidth="1"/>
    <col min="31" max="31" width="8.140625" hidden="1" customWidth="1"/>
  </cols>
  <sheetData>
    <row r="1" spans="2:31" x14ac:dyDescent="0.25">
      <c r="M1" t="s">
        <v>200</v>
      </c>
    </row>
    <row r="2" spans="2:31" ht="18.75" x14ac:dyDescent="0.3">
      <c r="B2" s="152" t="s">
        <v>194</v>
      </c>
      <c r="C2" s="150"/>
      <c r="D2" s="150"/>
      <c r="E2" s="150"/>
      <c r="F2" s="150"/>
      <c r="G2" s="162" t="s">
        <v>33</v>
      </c>
      <c r="H2" s="163"/>
      <c r="I2" s="164"/>
      <c r="J2" s="151"/>
      <c r="K2" s="150"/>
      <c r="L2" s="150"/>
      <c r="M2" s="153" t="s">
        <v>66</v>
      </c>
      <c r="N2" s="153" t="s">
        <v>67</v>
      </c>
      <c r="O2" s="153" t="s">
        <v>68</v>
      </c>
      <c r="P2" s="153" t="s">
        <v>69</v>
      </c>
      <c r="Q2" s="153" t="s">
        <v>70</v>
      </c>
      <c r="R2" s="153" t="s">
        <v>71</v>
      </c>
      <c r="S2" s="153" t="s">
        <v>72</v>
      </c>
      <c r="T2" s="153" t="s">
        <v>73</v>
      </c>
      <c r="U2" s="153" t="s">
        <v>74</v>
      </c>
      <c r="V2" s="153" t="s">
        <v>75</v>
      </c>
      <c r="W2" s="153" t="s">
        <v>76</v>
      </c>
      <c r="X2" s="153" t="s">
        <v>77</v>
      </c>
      <c r="Y2" s="153" t="s">
        <v>78</v>
      </c>
      <c r="Z2" s="153" t="s">
        <v>79</v>
      </c>
      <c r="AA2" s="153" t="s">
        <v>192</v>
      </c>
      <c r="AB2" s="153" t="s">
        <v>193</v>
      </c>
      <c r="AC2" s="153"/>
      <c r="AD2" s="151" t="s">
        <v>14</v>
      </c>
      <c r="AE2" s="165">
        <v>6.25E-2</v>
      </c>
    </row>
    <row r="3" spans="2:31" x14ac:dyDescent="0.25"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4">
        <v>1</v>
      </c>
      <c r="N3" s="154">
        <v>2</v>
      </c>
      <c r="O3" s="154">
        <v>3</v>
      </c>
      <c r="P3" s="154">
        <v>4</v>
      </c>
      <c r="Q3" s="154">
        <v>5</v>
      </c>
      <c r="R3" s="179">
        <v>6</v>
      </c>
      <c r="S3" s="154">
        <v>7</v>
      </c>
      <c r="T3" s="154">
        <v>8</v>
      </c>
      <c r="U3" s="154">
        <v>9</v>
      </c>
      <c r="V3" s="154">
        <v>10</v>
      </c>
      <c r="W3" s="154">
        <v>11</v>
      </c>
      <c r="X3" s="154">
        <v>12</v>
      </c>
      <c r="Y3" s="154">
        <v>13</v>
      </c>
      <c r="Z3" s="154">
        <v>14</v>
      </c>
      <c r="AA3" s="154">
        <v>15</v>
      </c>
      <c r="AB3" s="154">
        <v>16</v>
      </c>
      <c r="AC3" s="150"/>
      <c r="AD3" s="150"/>
      <c r="AE3" s="166"/>
    </row>
    <row r="4" spans="2:31" x14ac:dyDescent="0.25">
      <c r="B4" s="155" t="s">
        <v>0</v>
      </c>
      <c r="C4" s="155" t="s">
        <v>1</v>
      </c>
      <c r="D4" s="155" t="s">
        <v>2</v>
      </c>
      <c r="E4" s="155" t="s">
        <v>3</v>
      </c>
      <c r="F4" s="155" t="s">
        <v>10</v>
      </c>
      <c r="G4" s="155" t="s">
        <v>31</v>
      </c>
      <c r="H4" s="155" t="s">
        <v>11</v>
      </c>
      <c r="I4" s="155" t="s">
        <v>32</v>
      </c>
      <c r="J4" s="167" t="s">
        <v>195</v>
      </c>
      <c r="K4" s="167" t="s">
        <v>33</v>
      </c>
      <c r="L4" s="168" t="s">
        <v>131</v>
      </c>
      <c r="M4" s="156">
        <v>18</v>
      </c>
      <c r="N4" s="156">
        <v>18</v>
      </c>
      <c r="O4" s="156">
        <v>18</v>
      </c>
      <c r="P4" s="156">
        <v>18</v>
      </c>
      <c r="Q4" s="156">
        <v>18</v>
      </c>
      <c r="R4" s="156">
        <v>18</v>
      </c>
      <c r="S4" s="156">
        <v>18</v>
      </c>
      <c r="T4" s="156">
        <v>18</v>
      </c>
      <c r="U4" s="156">
        <v>18</v>
      </c>
      <c r="V4" s="156">
        <v>18</v>
      </c>
      <c r="W4" s="156">
        <v>18</v>
      </c>
      <c r="X4" s="156">
        <v>18</v>
      </c>
      <c r="Y4" s="156">
        <v>18</v>
      </c>
      <c r="Z4" s="156">
        <v>18</v>
      </c>
      <c r="AA4" s="156">
        <v>18</v>
      </c>
      <c r="AB4" s="156">
        <v>18</v>
      </c>
      <c r="AC4" s="150"/>
      <c r="AD4" s="150"/>
      <c r="AE4" s="166"/>
    </row>
    <row r="5" spans="2:31" x14ac:dyDescent="0.25">
      <c r="B5" s="157">
        <v>43564</v>
      </c>
      <c r="C5" s="156" t="s">
        <v>196</v>
      </c>
      <c r="D5" s="158">
        <v>0.71875</v>
      </c>
      <c r="E5" s="159">
        <v>0.77083333333333337</v>
      </c>
      <c r="F5" s="170" t="s">
        <v>68</v>
      </c>
      <c r="G5" s="161" t="s">
        <v>98</v>
      </c>
      <c r="H5" s="170" t="s">
        <v>192</v>
      </c>
      <c r="I5" s="161" t="s">
        <v>82</v>
      </c>
      <c r="J5" s="160" t="s">
        <v>125</v>
      </c>
      <c r="K5" s="156" t="str">
        <f>IF(OR($I$2=G5,$I$2=I5),$I$2,"")</f>
        <v/>
      </c>
      <c r="L5" s="169" t="s">
        <v>197</v>
      </c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66"/>
    </row>
    <row r="6" spans="2:31" x14ac:dyDescent="0.25">
      <c r="B6" s="157">
        <v>43564</v>
      </c>
      <c r="C6" s="156" t="s">
        <v>196</v>
      </c>
      <c r="D6" s="158">
        <v>0.71875</v>
      </c>
      <c r="E6" s="159">
        <v>0.77083333333333337</v>
      </c>
      <c r="F6" s="170" t="s">
        <v>71</v>
      </c>
      <c r="G6" s="161" t="s">
        <v>81</v>
      </c>
      <c r="H6" s="170" t="s">
        <v>70</v>
      </c>
      <c r="I6" s="161" t="s">
        <v>80</v>
      </c>
      <c r="J6" s="160" t="s">
        <v>126</v>
      </c>
      <c r="K6" s="156" t="str">
        <f t="shared" ref="K6:K69" si="0">IF(OR($I$2=G6,$I$2=I6),$I$2,"")</f>
        <v/>
      </c>
      <c r="L6" s="169" t="s">
        <v>197</v>
      </c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66"/>
    </row>
    <row r="7" spans="2:31" x14ac:dyDescent="0.25">
      <c r="B7" s="157">
        <v>43564</v>
      </c>
      <c r="C7" s="156" t="s">
        <v>196</v>
      </c>
      <c r="D7" s="158">
        <v>0.71875</v>
      </c>
      <c r="E7" s="159">
        <v>0.77083333333333337</v>
      </c>
      <c r="F7" s="170" t="s">
        <v>74</v>
      </c>
      <c r="G7" s="161" t="s">
        <v>20</v>
      </c>
      <c r="H7" s="170" t="s">
        <v>77</v>
      </c>
      <c r="I7" s="161" t="s">
        <v>16</v>
      </c>
      <c r="J7" s="160" t="s">
        <v>124</v>
      </c>
      <c r="K7" s="156" t="str">
        <f t="shared" si="0"/>
        <v/>
      </c>
      <c r="L7" s="169" t="s">
        <v>197</v>
      </c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66"/>
    </row>
    <row r="8" spans="2:31" x14ac:dyDescent="0.25">
      <c r="B8" s="157">
        <v>43564</v>
      </c>
      <c r="C8" s="156" t="s">
        <v>196</v>
      </c>
      <c r="D8" s="158">
        <v>0.71875</v>
      </c>
      <c r="E8" s="159">
        <v>0.77083333333333337</v>
      </c>
      <c r="F8" s="170" t="s">
        <v>72</v>
      </c>
      <c r="G8" s="161" t="s">
        <v>64</v>
      </c>
      <c r="H8" s="170" t="s">
        <v>66</v>
      </c>
      <c r="I8" s="161" t="s">
        <v>25</v>
      </c>
      <c r="J8" s="160" t="s">
        <v>123</v>
      </c>
      <c r="K8" s="156" t="str">
        <f t="shared" si="0"/>
        <v/>
      </c>
      <c r="L8" s="169" t="s">
        <v>197</v>
      </c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66"/>
    </row>
    <row r="9" spans="2:31" x14ac:dyDescent="0.25">
      <c r="B9" s="157">
        <v>43566</v>
      </c>
      <c r="C9" s="156" t="s">
        <v>198</v>
      </c>
      <c r="D9" s="158">
        <v>0.75</v>
      </c>
      <c r="E9" s="159">
        <v>0.80208333333333337</v>
      </c>
      <c r="F9" s="170" t="s">
        <v>69</v>
      </c>
      <c r="G9" s="161" t="s">
        <v>97</v>
      </c>
      <c r="H9" s="170" t="s">
        <v>76</v>
      </c>
      <c r="I9" s="161" t="s">
        <v>22</v>
      </c>
      <c r="J9" s="160" t="s">
        <v>125</v>
      </c>
      <c r="K9" s="156" t="str">
        <f t="shared" si="0"/>
        <v/>
      </c>
      <c r="L9" s="169" t="s">
        <v>197</v>
      </c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</row>
    <row r="10" spans="2:31" x14ac:dyDescent="0.25">
      <c r="B10" s="157">
        <v>43566</v>
      </c>
      <c r="C10" s="156" t="s">
        <v>198</v>
      </c>
      <c r="D10" s="158">
        <v>0.75</v>
      </c>
      <c r="E10" s="159">
        <v>0.80208333333333337</v>
      </c>
      <c r="F10" s="170" t="s">
        <v>78</v>
      </c>
      <c r="G10" s="161" t="s">
        <v>99</v>
      </c>
      <c r="H10" s="170" t="s">
        <v>75</v>
      </c>
      <c r="I10" s="161" t="s">
        <v>24</v>
      </c>
      <c r="J10" s="160" t="s">
        <v>126</v>
      </c>
      <c r="K10" s="156" t="str">
        <f t="shared" si="0"/>
        <v/>
      </c>
      <c r="L10" s="169" t="s">
        <v>197</v>
      </c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</row>
    <row r="11" spans="2:31" x14ac:dyDescent="0.25">
      <c r="B11" s="157">
        <v>43566</v>
      </c>
      <c r="C11" s="156" t="s">
        <v>198</v>
      </c>
      <c r="D11" s="158">
        <v>0.75</v>
      </c>
      <c r="E11" s="159">
        <v>0.80208333333333337</v>
      </c>
      <c r="F11" s="170" t="s">
        <v>79</v>
      </c>
      <c r="G11" s="161" t="s">
        <v>26</v>
      </c>
      <c r="H11" s="170" t="s">
        <v>193</v>
      </c>
      <c r="I11" s="161" t="s">
        <v>28</v>
      </c>
      <c r="J11" s="160" t="s">
        <v>124</v>
      </c>
      <c r="K11" s="156" t="str">
        <f t="shared" si="0"/>
        <v/>
      </c>
      <c r="L11" s="169" t="s">
        <v>197</v>
      </c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</row>
    <row r="12" spans="2:31" x14ac:dyDescent="0.25">
      <c r="B12" s="157">
        <v>43566</v>
      </c>
      <c r="C12" s="156" t="s">
        <v>198</v>
      </c>
      <c r="D12" s="158">
        <v>0.75</v>
      </c>
      <c r="E12" s="159">
        <v>0.80208333333333337</v>
      </c>
      <c r="F12" s="170" t="s">
        <v>73</v>
      </c>
      <c r="G12" s="161" t="s">
        <v>19</v>
      </c>
      <c r="H12" s="170" t="s">
        <v>67</v>
      </c>
      <c r="I12" s="161" t="s">
        <v>30</v>
      </c>
      <c r="J12" s="160" t="s">
        <v>123</v>
      </c>
      <c r="K12" s="156" t="str">
        <f t="shared" si="0"/>
        <v/>
      </c>
      <c r="L12" s="169" t="s">
        <v>197</v>
      </c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</row>
    <row r="13" spans="2:31" x14ac:dyDescent="0.25">
      <c r="B13" s="157">
        <v>43569</v>
      </c>
      <c r="C13" s="156" t="s">
        <v>199</v>
      </c>
      <c r="D13" s="158">
        <v>0.58333333333333337</v>
      </c>
      <c r="E13" s="159">
        <v>0.63541666666666674</v>
      </c>
      <c r="F13" s="170" t="s">
        <v>70</v>
      </c>
      <c r="G13" s="161" t="s">
        <v>80</v>
      </c>
      <c r="H13" s="170" t="s">
        <v>77</v>
      </c>
      <c r="I13" s="161" t="s">
        <v>16</v>
      </c>
      <c r="J13" s="160" t="s">
        <v>125</v>
      </c>
      <c r="K13" s="156" t="str">
        <f t="shared" si="0"/>
        <v/>
      </c>
      <c r="L13" s="169" t="s">
        <v>197</v>
      </c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</row>
    <row r="14" spans="2:31" x14ac:dyDescent="0.25">
      <c r="B14" s="157">
        <v>43569</v>
      </c>
      <c r="C14" s="156" t="s">
        <v>199</v>
      </c>
      <c r="D14" s="158">
        <v>0.58333333333333337</v>
      </c>
      <c r="E14" s="159">
        <v>0.63541666666666674</v>
      </c>
      <c r="F14" s="170" t="s">
        <v>66</v>
      </c>
      <c r="G14" s="161" t="s">
        <v>25</v>
      </c>
      <c r="H14" s="170" t="s">
        <v>73</v>
      </c>
      <c r="I14" s="161" t="s">
        <v>19</v>
      </c>
      <c r="J14" s="160" t="s">
        <v>126</v>
      </c>
      <c r="K14" s="156" t="str">
        <f t="shared" si="0"/>
        <v/>
      </c>
      <c r="L14" s="169" t="s">
        <v>197</v>
      </c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</row>
    <row r="15" spans="2:31" x14ac:dyDescent="0.25">
      <c r="B15" s="157">
        <v>43569</v>
      </c>
      <c r="C15" s="156" t="s">
        <v>199</v>
      </c>
      <c r="D15" s="158">
        <v>0.58333333333333337</v>
      </c>
      <c r="E15" s="159">
        <v>0.63541666666666674</v>
      </c>
      <c r="F15" s="170" t="s">
        <v>193</v>
      </c>
      <c r="G15" s="161" t="s">
        <v>28</v>
      </c>
      <c r="H15" s="170" t="s">
        <v>67</v>
      </c>
      <c r="I15" s="161" t="s">
        <v>30</v>
      </c>
      <c r="J15" s="160" t="s">
        <v>124</v>
      </c>
      <c r="K15" s="156" t="str">
        <f t="shared" si="0"/>
        <v/>
      </c>
      <c r="L15" s="169" t="s">
        <v>197</v>
      </c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</row>
    <row r="16" spans="2:31" x14ac:dyDescent="0.25">
      <c r="B16" s="157">
        <v>43569</v>
      </c>
      <c r="C16" s="156" t="s">
        <v>199</v>
      </c>
      <c r="D16" s="158">
        <v>0.58333333333333337</v>
      </c>
      <c r="E16" s="159">
        <v>0.63541666666666674</v>
      </c>
      <c r="F16" s="170" t="s">
        <v>69</v>
      </c>
      <c r="G16" s="161" t="s">
        <v>97</v>
      </c>
      <c r="H16" s="170" t="s">
        <v>78</v>
      </c>
      <c r="I16" s="161" t="s">
        <v>99</v>
      </c>
      <c r="J16" s="160" t="s">
        <v>123</v>
      </c>
      <c r="K16" s="156" t="str">
        <f t="shared" si="0"/>
        <v/>
      </c>
      <c r="L16" s="169" t="s">
        <v>197</v>
      </c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</row>
    <row r="17" spans="2:12" x14ac:dyDescent="0.25">
      <c r="B17" s="157">
        <v>43569</v>
      </c>
      <c r="C17" s="156" t="s">
        <v>199</v>
      </c>
      <c r="D17" s="158">
        <v>0.64583333333333337</v>
      </c>
      <c r="E17" s="159">
        <v>0.69791666666666674</v>
      </c>
      <c r="F17" s="170" t="s">
        <v>72</v>
      </c>
      <c r="G17" s="161" t="s">
        <v>64</v>
      </c>
      <c r="H17" s="170" t="s">
        <v>79</v>
      </c>
      <c r="I17" s="161" t="s">
        <v>26</v>
      </c>
      <c r="J17" s="160" t="s">
        <v>125</v>
      </c>
      <c r="K17" s="156" t="str">
        <f t="shared" si="0"/>
        <v/>
      </c>
      <c r="L17" s="169" t="s">
        <v>197</v>
      </c>
    </row>
    <row r="18" spans="2:12" x14ac:dyDescent="0.25">
      <c r="B18" s="157">
        <v>43569</v>
      </c>
      <c r="C18" s="156" t="s">
        <v>199</v>
      </c>
      <c r="D18" s="158">
        <v>0.64583333333333337</v>
      </c>
      <c r="E18" s="159">
        <v>0.69791666666666674</v>
      </c>
      <c r="F18" s="170" t="s">
        <v>75</v>
      </c>
      <c r="G18" s="161" t="s">
        <v>24</v>
      </c>
      <c r="H18" s="170" t="s">
        <v>74</v>
      </c>
      <c r="I18" s="161" t="s">
        <v>20</v>
      </c>
      <c r="J18" s="160" t="s">
        <v>126</v>
      </c>
      <c r="K18" s="156" t="str">
        <f t="shared" si="0"/>
        <v/>
      </c>
      <c r="L18" s="169" t="s">
        <v>197</v>
      </c>
    </row>
    <row r="19" spans="2:12" x14ac:dyDescent="0.25">
      <c r="B19" s="157">
        <v>43569</v>
      </c>
      <c r="C19" s="156" t="s">
        <v>199</v>
      </c>
      <c r="D19" s="158">
        <v>0.64583333333333337</v>
      </c>
      <c r="E19" s="159">
        <v>0.69791666666666674</v>
      </c>
      <c r="F19" s="170" t="s">
        <v>76</v>
      </c>
      <c r="G19" s="161" t="s">
        <v>22</v>
      </c>
      <c r="H19" s="170" t="s">
        <v>71</v>
      </c>
      <c r="I19" s="161" t="s">
        <v>81</v>
      </c>
      <c r="J19" s="160" t="s">
        <v>124</v>
      </c>
      <c r="K19" s="156" t="str">
        <f t="shared" si="0"/>
        <v/>
      </c>
      <c r="L19" s="169" t="s">
        <v>197</v>
      </c>
    </row>
    <row r="20" spans="2:12" x14ac:dyDescent="0.25">
      <c r="B20" s="157">
        <v>43569</v>
      </c>
      <c r="C20" s="156" t="s">
        <v>199</v>
      </c>
      <c r="D20" s="158">
        <v>0.64583333333333337</v>
      </c>
      <c r="E20" s="159">
        <v>0.69791666666666674</v>
      </c>
      <c r="F20" s="170" t="s">
        <v>192</v>
      </c>
      <c r="G20" s="161" t="s">
        <v>82</v>
      </c>
      <c r="H20" s="170" t="s">
        <v>68</v>
      </c>
      <c r="I20" s="161" t="s">
        <v>98</v>
      </c>
      <c r="J20" s="160" t="s">
        <v>123</v>
      </c>
      <c r="K20" s="156" t="str">
        <f t="shared" si="0"/>
        <v/>
      </c>
      <c r="L20" s="169" t="s">
        <v>197</v>
      </c>
    </row>
    <row r="21" spans="2:12" x14ac:dyDescent="0.25">
      <c r="B21" s="157">
        <v>43571</v>
      </c>
      <c r="C21" s="156" t="s">
        <v>196</v>
      </c>
      <c r="D21" s="158">
        <v>0.71875</v>
      </c>
      <c r="E21" s="159">
        <v>0.77083333333333337</v>
      </c>
      <c r="F21" s="170" t="s">
        <v>70</v>
      </c>
      <c r="G21" s="161" t="s">
        <v>80</v>
      </c>
      <c r="H21" s="170" t="s">
        <v>72</v>
      </c>
      <c r="I21" s="161" t="s">
        <v>64</v>
      </c>
      <c r="J21" s="160" t="s">
        <v>125</v>
      </c>
      <c r="K21" s="156" t="str">
        <f t="shared" si="0"/>
        <v/>
      </c>
      <c r="L21" s="169" t="s">
        <v>197</v>
      </c>
    </row>
    <row r="22" spans="2:12" x14ac:dyDescent="0.25">
      <c r="B22" s="157">
        <v>43571</v>
      </c>
      <c r="C22" s="156" t="s">
        <v>196</v>
      </c>
      <c r="D22" s="158">
        <v>0.71875</v>
      </c>
      <c r="E22" s="159">
        <v>0.77083333333333337</v>
      </c>
      <c r="F22" s="170" t="s">
        <v>77</v>
      </c>
      <c r="G22" s="161" t="s">
        <v>16</v>
      </c>
      <c r="H22" s="170" t="s">
        <v>68</v>
      </c>
      <c r="I22" s="161" t="s">
        <v>98</v>
      </c>
      <c r="J22" s="160" t="s">
        <v>126</v>
      </c>
      <c r="K22" s="156" t="str">
        <f t="shared" si="0"/>
        <v/>
      </c>
      <c r="L22" s="169" t="s">
        <v>197</v>
      </c>
    </row>
    <row r="23" spans="2:12" x14ac:dyDescent="0.25">
      <c r="B23" s="157">
        <v>43571</v>
      </c>
      <c r="C23" s="156" t="s">
        <v>196</v>
      </c>
      <c r="D23" s="158">
        <v>0.71875</v>
      </c>
      <c r="E23" s="159">
        <v>0.77083333333333337</v>
      </c>
      <c r="F23" s="170" t="s">
        <v>66</v>
      </c>
      <c r="G23" s="161" t="s">
        <v>25</v>
      </c>
      <c r="H23" s="170" t="s">
        <v>71</v>
      </c>
      <c r="I23" s="161" t="s">
        <v>81</v>
      </c>
      <c r="J23" s="160" t="s">
        <v>124</v>
      </c>
      <c r="K23" s="156" t="str">
        <f t="shared" si="0"/>
        <v/>
      </c>
      <c r="L23" s="169" t="s">
        <v>197</v>
      </c>
    </row>
    <row r="24" spans="2:12" x14ac:dyDescent="0.25">
      <c r="B24" s="157">
        <v>43571</v>
      </c>
      <c r="C24" s="156" t="s">
        <v>196</v>
      </c>
      <c r="D24" s="158">
        <v>0.71875</v>
      </c>
      <c r="E24" s="159">
        <v>0.77083333333333337</v>
      </c>
      <c r="F24" s="170" t="s">
        <v>192</v>
      </c>
      <c r="G24" s="161" t="s">
        <v>82</v>
      </c>
      <c r="H24" s="170" t="s">
        <v>74</v>
      </c>
      <c r="I24" s="161" t="s">
        <v>20</v>
      </c>
      <c r="J24" s="160" t="s">
        <v>123</v>
      </c>
      <c r="K24" s="156" t="str">
        <f t="shared" si="0"/>
        <v/>
      </c>
      <c r="L24" s="169" t="s">
        <v>197</v>
      </c>
    </row>
    <row r="25" spans="2:12" x14ac:dyDescent="0.25">
      <c r="B25" s="157">
        <v>43573</v>
      </c>
      <c r="C25" s="156" t="s">
        <v>198</v>
      </c>
      <c r="D25" s="158">
        <v>0.75</v>
      </c>
      <c r="E25" s="159">
        <v>0.80208333333333337</v>
      </c>
      <c r="F25" s="170" t="s">
        <v>75</v>
      </c>
      <c r="G25" s="161" t="s">
        <v>24</v>
      </c>
      <c r="H25" s="170" t="s">
        <v>73</v>
      </c>
      <c r="I25" s="161" t="s">
        <v>19</v>
      </c>
      <c r="J25" s="160" t="s">
        <v>125</v>
      </c>
      <c r="K25" s="156" t="str">
        <f t="shared" si="0"/>
        <v/>
      </c>
      <c r="L25" s="169" t="s">
        <v>197</v>
      </c>
    </row>
    <row r="26" spans="2:12" x14ac:dyDescent="0.25">
      <c r="B26" s="157">
        <v>43573</v>
      </c>
      <c r="C26" s="156" t="s">
        <v>198</v>
      </c>
      <c r="D26" s="158">
        <v>0.75</v>
      </c>
      <c r="E26" s="159">
        <v>0.80208333333333337</v>
      </c>
      <c r="F26" s="170" t="s">
        <v>193</v>
      </c>
      <c r="G26" s="161" t="s">
        <v>28</v>
      </c>
      <c r="H26" s="170" t="s">
        <v>69</v>
      </c>
      <c r="I26" s="161" t="s">
        <v>97</v>
      </c>
      <c r="J26" s="160" t="s">
        <v>126</v>
      </c>
      <c r="K26" s="156" t="str">
        <f t="shared" si="0"/>
        <v/>
      </c>
      <c r="L26" s="169" t="s">
        <v>197</v>
      </c>
    </row>
    <row r="27" spans="2:12" x14ac:dyDescent="0.25">
      <c r="B27" s="157">
        <v>43573</v>
      </c>
      <c r="C27" s="156" t="s">
        <v>198</v>
      </c>
      <c r="D27" s="158">
        <v>0.75</v>
      </c>
      <c r="E27" s="159">
        <v>0.80208333333333337</v>
      </c>
      <c r="F27" s="170" t="s">
        <v>67</v>
      </c>
      <c r="G27" s="161" t="s">
        <v>30</v>
      </c>
      <c r="H27" s="170" t="s">
        <v>79</v>
      </c>
      <c r="I27" s="161" t="s">
        <v>26</v>
      </c>
      <c r="J27" s="160" t="s">
        <v>124</v>
      </c>
      <c r="K27" s="156" t="str">
        <f t="shared" si="0"/>
        <v/>
      </c>
      <c r="L27" s="169" t="s">
        <v>197</v>
      </c>
    </row>
    <row r="28" spans="2:12" x14ac:dyDescent="0.25">
      <c r="B28" s="157">
        <v>43573</v>
      </c>
      <c r="C28" s="156" t="s">
        <v>198</v>
      </c>
      <c r="D28" s="158">
        <v>0.75</v>
      </c>
      <c r="E28" s="159">
        <v>0.80208333333333337</v>
      </c>
      <c r="F28" s="170" t="s">
        <v>76</v>
      </c>
      <c r="G28" s="161" t="s">
        <v>22</v>
      </c>
      <c r="H28" s="170" t="s">
        <v>78</v>
      </c>
      <c r="I28" s="161" t="s">
        <v>99</v>
      </c>
      <c r="J28" s="160" t="s">
        <v>123</v>
      </c>
      <c r="K28" s="156" t="str">
        <f t="shared" si="0"/>
        <v/>
      </c>
      <c r="L28" s="169" t="s">
        <v>197</v>
      </c>
    </row>
    <row r="29" spans="2:12" x14ac:dyDescent="0.25">
      <c r="B29" s="157">
        <v>43578</v>
      </c>
      <c r="C29" s="156" t="s">
        <v>196</v>
      </c>
      <c r="D29" s="158">
        <v>0.71875</v>
      </c>
      <c r="E29" s="159">
        <v>0.77083333333333337</v>
      </c>
      <c r="F29" s="170" t="s">
        <v>77</v>
      </c>
      <c r="G29" s="161" t="s">
        <v>16</v>
      </c>
      <c r="H29" s="170" t="s">
        <v>66</v>
      </c>
      <c r="I29" s="161" t="s">
        <v>25</v>
      </c>
      <c r="J29" s="160" t="s">
        <v>125</v>
      </c>
      <c r="K29" s="156" t="str">
        <f t="shared" si="0"/>
        <v/>
      </c>
      <c r="L29" s="169" t="s">
        <v>197</v>
      </c>
    </row>
    <row r="30" spans="2:12" x14ac:dyDescent="0.25">
      <c r="B30" s="157">
        <v>43578</v>
      </c>
      <c r="C30" s="156" t="s">
        <v>196</v>
      </c>
      <c r="D30" s="158">
        <v>0.71875</v>
      </c>
      <c r="E30" s="159">
        <v>0.77083333333333337</v>
      </c>
      <c r="F30" s="170" t="s">
        <v>74</v>
      </c>
      <c r="G30" s="161" t="s">
        <v>20</v>
      </c>
      <c r="H30" s="170" t="s">
        <v>192</v>
      </c>
      <c r="I30" s="161" t="s">
        <v>82</v>
      </c>
      <c r="J30" s="160" t="s">
        <v>126</v>
      </c>
      <c r="K30" s="156" t="str">
        <f t="shared" si="0"/>
        <v/>
      </c>
      <c r="L30" s="169" t="s">
        <v>197</v>
      </c>
    </row>
    <row r="31" spans="2:12" x14ac:dyDescent="0.25">
      <c r="B31" s="157">
        <v>43578</v>
      </c>
      <c r="C31" s="156" t="s">
        <v>196</v>
      </c>
      <c r="D31" s="158">
        <v>0.71875</v>
      </c>
      <c r="E31" s="159">
        <v>0.77083333333333337</v>
      </c>
      <c r="F31" s="170" t="s">
        <v>68</v>
      </c>
      <c r="G31" s="161" t="s">
        <v>98</v>
      </c>
      <c r="H31" s="170" t="s">
        <v>72</v>
      </c>
      <c r="I31" s="161" t="s">
        <v>64</v>
      </c>
      <c r="J31" s="160" t="s">
        <v>124</v>
      </c>
      <c r="K31" s="156" t="str">
        <f t="shared" si="0"/>
        <v/>
      </c>
      <c r="L31" s="169" t="s">
        <v>197</v>
      </c>
    </row>
    <row r="32" spans="2:12" x14ac:dyDescent="0.25">
      <c r="B32" s="157">
        <v>43578</v>
      </c>
      <c r="C32" s="156" t="s">
        <v>196</v>
      </c>
      <c r="D32" s="158">
        <v>0.71875</v>
      </c>
      <c r="E32" s="159">
        <v>0.77083333333333337</v>
      </c>
      <c r="F32" s="170" t="s">
        <v>71</v>
      </c>
      <c r="G32" s="161" t="s">
        <v>81</v>
      </c>
      <c r="H32" s="170" t="s">
        <v>70</v>
      </c>
      <c r="I32" s="161" t="s">
        <v>80</v>
      </c>
      <c r="J32" s="160" t="s">
        <v>123</v>
      </c>
      <c r="K32" s="156" t="str">
        <f t="shared" si="0"/>
        <v/>
      </c>
      <c r="L32" s="169" t="s">
        <v>197</v>
      </c>
    </row>
    <row r="33" spans="2:12" x14ac:dyDescent="0.25">
      <c r="B33" s="157">
        <v>43580</v>
      </c>
      <c r="C33" s="156" t="s">
        <v>198</v>
      </c>
      <c r="D33" s="158">
        <v>0.75</v>
      </c>
      <c r="E33" s="159">
        <v>0.80208333333333337</v>
      </c>
      <c r="F33" s="170" t="s">
        <v>193</v>
      </c>
      <c r="G33" s="161" t="s">
        <v>28</v>
      </c>
      <c r="H33" s="170" t="s">
        <v>67</v>
      </c>
      <c r="I33" s="161" t="s">
        <v>30</v>
      </c>
      <c r="J33" s="160" t="s">
        <v>125</v>
      </c>
      <c r="K33" s="156" t="str">
        <f t="shared" si="0"/>
        <v/>
      </c>
      <c r="L33" s="169" t="s">
        <v>197</v>
      </c>
    </row>
    <row r="34" spans="2:12" x14ac:dyDescent="0.25">
      <c r="B34" s="157">
        <v>43580</v>
      </c>
      <c r="C34" s="156" t="s">
        <v>198</v>
      </c>
      <c r="D34" s="158">
        <v>0.75</v>
      </c>
      <c r="E34" s="159">
        <v>0.80208333333333337</v>
      </c>
      <c r="F34" s="170" t="s">
        <v>79</v>
      </c>
      <c r="G34" s="161" t="s">
        <v>26</v>
      </c>
      <c r="H34" s="170" t="s">
        <v>76</v>
      </c>
      <c r="I34" s="161" t="s">
        <v>22</v>
      </c>
      <c r="J34" s="160" t="s">
        <v>126</v>
      </c>
      <c r="K34" s="156" t="str">
        <f t="shared" si="0"/>
        <v/>
      </c>
      <c r="L34" s="169" t="s">
        <v>197</v>
      </c>
    </row>
    <row r="35" spans="2:12" x14ac:dyDescent="0.25">
      <c r="B35" s="157">
        <v>43580</v>
      </c>
      <c r="C35" s="156" t="s">
        <v>198</v>
      </c>
      <c r="D35" s="158">
        <v>0.75</v>
      </c>
      <c r="E35" s="159">
        <v>0.80208333333333337</v>
      </c>
      <c r="F35" s="170" t="s">
        <v>69</v>
      </c>
      <c r="G35" s="161" t="s">
        <v>97</v>
      </c>
      <c r="H35" s="170" t="s">
        <v>73</v>
      </c>
      <c r="I35" s="161" t="s">
        <v>19</v>
      </c>
      <c r="J35" s="160" t="s">
        <v>124</v>
      </c>
      <c r="K35" s="156" t="str">
        <f t="shared" si="0"/>
        <v/>
      </c>
      <c r="L35" s="169" t="s">
        <v>197</v>
      </c>
    </row>
    <row r="36" spans="2:12" x14ac:dyDescent="0.25">
      <c r="B36" s="157">
        <v>43580</v>
      </c>
      <c r="C36" s="156" t="s">
        <v>198</v>
      </c>
      <c r="D36" s="158">
        <v>0.75</v>
      </c>
      <c r="E36" s="159">
        <v>0.80208333333333337</v>
      </c>
      <c r="F36" s="170" t="s">
        <v>78</v>
      </c>
      <c r="G36" s="161" t="s">
        <v>99</v>
      </c>
      <c r="H36" s="170" t="s">
        <v>75</v>
      </c>
      <c r="I36" s="161" t="s">
        <v>24</v>
      </c>
      <c r="J36" s="160" t="s">
        <v>123</v>
      </c>
      <c r="K36" s="156" t="str">
        <f t="shared" si="0"/>
        <v/>
      </c>
      <c r="L36" s="169" t="s">
        <v>197</v>
      </c>
    </row>
    <row r="37" spans="2:12" x14ac:dyDescent="0.25">
      <c r="B37" s="157">
        <v>43583</v>
      </c>
      <c r="C37" s="156" t="s">
        <v>199</v>
      </c>
      <c r="D37" s="158">
        <v>0.58333333333333337</v>
      </c>
      <c r="E37" s="159">
        <v>0.63541666666666674</v>
      </c>
      <c r="F37" s="170" t="s">
        <v>67</v>
      </c>
      <c r="G37" s="161" t="s">
        <v>30</v>
      </c>
      <c r="H37" s="170" t="s">
        <v>78</v>
      </c>
      <c r="I37" s="161" t="s">
        <v>99</v>
      </c>
      <c r="J37" s="160" t="s">
        <v>125</v>
      </c>
      <c r="K37" s="156" t="str">
        <f t="shared" si="0"/>
        <v/>
      </c>
      <c r="L37" s="169" t="s">
        <v>197</v>
      </c>
    </row>
    <row r="38" spans="2:12" x14ac:dyDescent="0.25">
      <c r="B38" s="157">
        <v>43583</v>
      </c>
      <c r="C38" s="156" t="s">
        <v>199</v>
      </c>
      <c r="D38" s="158">
        <v>0.58333333333333337</v>
      </c>
      <c r="E38" s="159">
        <v>0.63541666666666674</v>
      </c>
      <c r="F38" s="170" t="s">
        <v>193</v>
      </c>
      <c r="G38" s="161" t="s">
        <v>28</v>
      </c>
      <c r="H38" s="170" t="s">
        <v>77</v>
      </c>
      <c r="I38" s="161" t="s">
        <v>16</v>
      </c>
      <c r="J38" s="160" t="s">
        <v>126</v>
      </c>
      <c r="K38" s="156" t="str">
        <f t="shared" si="0"/>
        <v/>
      </c>
      <c r="L38" s="169" t="s">
        <v>197</v>
      </c>
    </row>
    <row r="39" spans="2:12" x14ac:dyDescent="0.25">
      <c r="B39" s="157">
        <v>43583</v>
      </c>
      <c r="C39" s="156" t="s">
        <v>199</v>
      </c>
      <c r="D39" s="158">
        <v>0.58333333333333337</v>
      </c>
      <c r="E39" s="159">
        <v>0.63541666666666674</v>
      </c>
      <c r="F39" s="170" t="s">
        <v>70</v>
      </c>
      <c r="G39" s="161" t="s">
        <v>80</v>
      </c>
      <c r="H39" s="170" t="s">
        <v>69</v>
      </c>
      <c r="I39" s="161" t="s">
        <v>97</v>
      </c>
      <c r="J39" s="160" t="s">
        <v>124</v>
      </c>
      <c r="K39" s="156" t="str">
        <f t="shared" si="0"/>
        <v/>
      </c>
      <c r="L39" s="169" t="s">
        <v>197</v>
      </c>
    </row>
    <row r="40" spans="2:12" x14ac:dyDescent="0.25">
      <c r="B40" s="157">
        <v>43583</v>
      </c>
      <c r="C40" s="156" t="s">
        <v>199</v>
      </c>
      <c r="D40" s="158">
        <v>0.58333333333333337</v>
      </c>
      <c r="E40" s="159">
        <v>0.63541666666666674</v>
      </c>
      <c r="F40" s="170" t="s">
        <v>66</v>
      </c>
      <c r="G40" s="161" t="s">
        <v>25</v>
      </c>
      <c r="H40" s="170" t="s">
        <v>73</v>
      </c>
      <c r="I40" s="161" t="s">
        <v>19</v>
      </c>
      <c r="J40" s="160" t="s">
        <v>123</v>
      </c>
      <c r="K40" s="156" t="str">
        <f t="shared" si="0"/>
        <v/>
      </c>
      <c r="L40" s="169" t="s">
        <v>197</v>
      </c>
    </row>
    <row r="41" spans="2:12" x14ac:dyDescent="0.25">
      <c r="B41" s="157">
        <v>43583</v>
      </c>
      <c r="C41" s="156" t="s">
        <v>199</v>
      </c>
      <c r="D41" s="158">
        <v>0.64583333333333337</v>
      </c>
      <c r="E41" s="159">
        <v>0.69791666666666674</v>
      </c>
      <c r="F41" s="170" t="s">
        <v>71</v>
      </c>
      <c r="G41" s="161" t="s">
        <v>81</v>
      </c>
      <c r="H41" s="170" t="s">
        <v>74</v>
      </c>
      <c r="I41" s="161" t="s">
        <v>20</v>
      </c>
      <c r="J41" s="160" t="s">
        <v>125</v>
      </c>
      <c r="K41" s="156" t="str">
        <f t="shared" si="0"/>
        <v/>
      </c>
      <c r="L41" s="169" t="s">
        <v>197</v>
      </c>
    </row>
    <row r="42" spans="2:12" x14ac:dyDescent="0.25">
      <c r="B42" s="157">
        <v>43583</v>
      </c>
      <c r="C42" s="156" t="s">
        <v>199</v>
      </c>
      <c r="D42" s="158">
        <v>0.64583333333333337</v>
      </c>
      <c r="E42" s="159">
        <v>0.69791666666666674</v>
      </c>
      <c r="F42" s="170" t="s">
        <v>76</v>
      </c>
      <c r="G42" s="161" t="s">
        <v>22</v>
      </c>
      <c r="H42" s="170" t="s">
        <v>68</v>
      </c>
      <c r="I42" s="161" t="s">
        <v>98</v>
      </c>
      <c r="J42" s="160" t="s">
        <v>126</v>
      </c>
      <c r="K42" s="156" t="str">
        <f t="shared" si="0"/>
        <v/>
      </c>
      <c r="L42" s="169" t="s">
        <v>197</v>
      </c>
    </row>
    <row r="43" spans="2:12" x14ac:dyDescent="0.25">
      <c r="B43" s="157">
        <v>43583</v>
      </c>
      <c r="C43" s="156" t="s">
        <v>199</v>
      </c>
      <c r="D43" s="158">
        <v>0.64583333333333337</v>
      </c>
      <c r="E43" s="159">
        <v>0.69791666666666674</v>
      </c>
      <c r="F43" s="170" t="s">
        <v>72</v>
      </c>
      <c r="G43" s="161" t="s">
        <v>64</v>
      </c>
      <c r="H43" s="170" t="s">
        <v>192</v>
      </c>
      <c r="I43" s="161" t="s">
        <v>82</v>
      </c>
      <c r="J43" s="160" t="s">
        <v>124</v>
      </c>
      <c r="K43" s="156" t="str">
        <f t="shared" si="0"/>
        <v/>
      </c>
      <c r="L43" s="169" t="s">
        <v>197</v>
      </c>
    </row>
    <row r="44" spans="2:12" x14ac:dyDescent="0.25">
      <c r="B44" s="157">
        <v>43583</v>
      </c>
      <c r="C44" s="156" t="s">
        <v>199</v>
      </c>
      <c r="D44" s="158">
        <v>0.64583333333333337</v>
      </c>
      <c r="E44" s="159">
        <v>0.69791666666666674</v>
      </c>
      <c r="F44" s="170" t="s">
        <v>75</v>
      </c>
      <c r="G44" s="161" t="s">
        <v>24</v>
      </c>
      <c r="H44" s="170" t="s">
        <v>79</v>
      </c>
      <c r="I44" s="161" t="s">
        <v>26</v>
      </c>
      <c r="J44" s="160" t="s">
        <v>123</v>
      </c>
      <c r="K44" s="156" t="str">
        <f t="shared" si="0"/>
        <v/>
      </c>
      <c r="L44" s="169" t="s">
        <v>197</v>
      </c>
    </row>
    <row r="45" spans="2:12" x14ac:dyDescent="0.25">
      <c r="B45" s="157">
        <v>43585</v>
      </c>
      <c r="C45" s="156" t="s">
        <v>196</v>
      </c>
      <c r="D45" s="158">
        <v>0.71875</v>
      </c>
      <c r="E45" s="159">
        <v>0.77083333333333337</v>
      </c>
      <c r="F45" s="170" t="s">
        <v>71</v>
      </c>
      <c r="G45" s="161" t="s">
        <v>81</v>
      </c>
      <c r="H45" s="170" t="s">
        <v>68</v>
      </c>
      <c r="I45" s="161" t="s">
        <v>98</v>
      </c>
      <c r="J45" s="160" t="s">
        <v>125</v>
      </c>
      <c r="K45" s="156" t="str">
        <f t="shared" si="0"/>
        <v/>
      </c>
      <c r="L45" s="169" t="s">
        <v>197</v>
      </c>
    </row>
    <row r="46" spans="2:12" x14ac:dyDescent="0.25">
      <c r="B46" s="157">
        <v>43585</v>
      </c>
      <c r="C46" s="156" t="s">
        <v>196</v>
      </c>
      <c r="D46" s="158">
        <v>0.71875</v>
      </c>
      <c r="E46" s="159">
        <v>0.77083333333333337</v>
      </c>
      <c r="F46" s="170" t="s">
        <v>72</v>
      </c>
      <c r="G46" s="161" t="s">
        <v>64</v>
      </c>
      <c r="H46" s="170" t="s">
        <v>66</v>
      </c>
      <c r="I46" s="161" t="s">
        <v>25</v>
      </c>
      <c r="J46" s="160" t="s">
        <v>126</v>
      </c>
      <c r="K46" s="156" t="str">
        <f t="shared" si="0"/>
        <v/>
      </c>
      <c r="L46" s="169" t="s">
        <v>197</v>
      </c>
    </row>
    <row r="47" spans="2:12" x14ac:dyDescent="0.25">
      <c r="B47" s="157">
        <v>43585</v>
      </c>
      <c r="C47" s="156" t="s">
        <v>196</v>
      </c>
      <c r="D47" s="158">
        <v>0.71875</v>
      </c>
      <c r="E47" s="159">
        <v>0.77083333333333337</v>
      </c>
      <c r="F47" s="170" t="s">
        <v>70</v>
      </c>
      <c r="G47" s="161" t="s">
        <v>80</v>
      </c>
      <c r="H47" s="170" t="s">
        <v>192</v>
      </c>
      <c r="I47" s="161" t="s">
        <v>82</v>
      </c>
      <c r="J47" s="160" t="s">
        <v>124</v>
      </c>
      <c r="K47" s="156" t="str">
        <f t="shared" si="0"/>
        <v/>
      </c>
      <c r="L47" s="169" t="s">
        <v>197</v>
      </c>
    </row>
    <row r="48" spans="2:12" x14ac:dyDescent="0.25">
      <c r="B48" s="157">
        <v>43585</v>
      </c>
      <c r="C48" s="156" t="s">
        <v>196</v>
      </c>
      <c r="D48" s="158">
        <v>0.71875</v>
      </c>
      <c r="E48" s="159">
        <v>0.77083333333333337</v>
      </c>
      <c r="F48" s="170" t="s">
        <v>77</v>
      </c>
      <c r="G48" s="161" t="s">
        <v>16</v>
      </c>
      <c r="H48" s="170" t="s">
        <v>74</v>
      </c>
      <c r="I48" s="161" t="s">
        <v>20</v>
      </c>
      <c r="J48" s="160" t="s">
        <v>123</v>
      </c>
      <c r="K48" s="156" t="str">
        <f t="shared" si="0"/>
        <v/>
      </c>
      <c r="L48" s="169" t="s">
        <v>197</v>
      </c>
    </row>
    <row r="49" spans="2:12" x14ac:dyDescent="0.25">
      <c r="B49" s="157">
        <v>43587</v>
      </c>
      <c r="C49" s="156" t="s">
        <v>198</v>
      </c>
      <c r="D49" s="158">
        <v>0.75</v>
      </c>
      <c r="E49" s="159">
        <v>0.80208333333333337</v>
      </c>
      <c r="F49" s="170" t="s">
        <v>78</v>
      </c>
      <c r="G49" s="161" t="s">
        <v>99</v>
      </c>
      <c r="H49" s="170" t="s">
        <v>79</v>
      </c>
      <c r="I49" s="161" t="s">
        <v>26</v>
      </c>
      <c r="J49" s="160" t="s">
        <v>125</v>
      </c>
      <c r="K49" s="156" t="str">
        <f t="shared" si="0"/>
        <v/>
      </c>
      <c r="L49" s="169" t="s">
        <v>197</v>
      </c>
    </row>
    <row r="50" spans="2:12" x14ac:dyDescent="0.25">
      <c r="B50" s="157">
        <v>43587</v>
      </c>
      <c r="C50" s="156" t="s">
        <v>198</v>
      </c>
      <c r="D50" s="158">
        <v>0.75</v>
      </c>
      <c r="E50" s="159">
        <v>0.80208333333333337</v>
      </c>
      <c r="F50" s="170" t="s">
        <v>73</v>
      </c>
      <c r="G50" s="161" t="s">
        <v>19</v>
      </c>
      <c r="H50" s="170" t="s">
        <v>67</v>
      </c>
      <c r="I50" s="161" t="s">
        <v>30</v>
      </c>
      <c r="J50" s="160" t="s">
        <v>126</v>
      </c>
      <c r="K50" s="156" t="str">
        <f t="shared" si="0"/>
        <v/>
      </c>
      <c r="L50" s="169" t="s">
        <v>197</v>
      </c>
    </row>
    <row r="51" spans="2:12" x14ac:dyDescent="0.25">
      <c r="B51" s="157">
        <v>43587</v>
      </c>
      <c r="C51" s="156" t="s">
        <v>198</v>
      </c>
      <c r="D51" s="158">
        <v>0.75</v>
      </c>
      <c r="E51" s="159">
        <v>0.80208333333333337</v>
      </c>
      <c r="F51" s="170" t="s">
        <v>75</v>
      </c>
      <c r="G51" s="161" t="s">
        <v>24</v>
      </c>
      <c r="H51" s="170" t="s">
        <v>76</v>
      </c>
      <c r="I51" s="161" t="s">
        <v>22</v>
      </c>
      <c r="J51" s="160" t="s">
        <v>124</v>
      </c>
      <c r="K51" s="156" t="str">
        <f t="shared" si="0"/>
        <v/>
      </c>
      <c r="L51" s="169" t="s">
        <v>197</v>
      </c>
    </row>
    <row r="52" spans="2:12" x14ac:dyDescent="0.25">
      <c r="B52" s="157">
        <v>43587</v>
      </c>
      <c r="C52" s="156" t="s">
        <v>198</v>
      </c>
      <c r="D52" s="158">
        <v>0.75</v>
      </c>
      <c r="E52" s="159">
        <v>0.80208333333333337</v>
      </c>
      <c r="F52" s="170" t="s">
        <v>193</v>
      </c>
      <c r="G52" s="161" t="s">
        <v>28</v>
      </c>
      <c r="H52" s="170" t="s">
        <v>69</v>
      </c>
      <c r="I52" s="161" t="s">
        <v>97</v>
      </c>
      <c r="J52" s="160" t="s">
        <v>123</v>
      </c>
      <c r="K52" s="156" t="str">
        <f t="shared" si="0"/>
        <v/>
      </c>
      <c r="L52" s="169" t="s">
        <v>197</v>
      </c>
    </row>
    <row r="53" spans="2:12" x14ac:dyDescent="0.25">
      <c r="B53" s="157">
        <v>43590</v>
      </c>
      <c r="C53" s="156" t="s">
        <v>199</v>
      </c>
      <c r="D53" s="158">
        <v>0.58333333333333337</v>
      </c>
      <c r="E53" s="159">
        <v>0.63541666666666674</v>
      </c>
      <c r="F53" s="170" t="s">
        <v>66</v>
      </c>
      <c r="G53" s="161" t="s">
        <v>25</v>
      </c>
      <c r="H53" s="170" t="s">
        <v>193</v>
      </c>
      <c r="I53" s="161" t="s">
        <v>28</v>
      </c>
      <c r="J53" s="160" t="s">
        <v>125</v>
      </c>
      <c r="K53" s="156" t="str">
        <f t="shared" si="0"/>
        <v/>
      </c>
      <c r="L53" s="169" t="s">
        <v>197</v>
      </c>
    </row>
    <row r="54" spans="2:12" x14ac:dyDescent="0.25">
      <c r="B54" s="157">
        <v>43590</v>
      </c>
      <c r="C54" s="156" t="s">
        <v>199</v>
      </c>
      <c r="D54" s="158">
        <v>0.58333333333333337</v>
      </c>
      <c r="E54" s="159">
        <v>0.63541666666666674</v>
      </c>
      <c r="F54" s="170" t="s">
        <v>69</v>
      </c>
      <c r="G54" s="161" t="s">
        <v>97</v>
      </c>
      <c r="H54" s="170" t="s">
        <v>78</v>
      </c>
      <c r="I54" s="161" t="s">
        <v>99</v>
      </c>
      <c r="J54" s="160" t="s">
        <v>126</v>
      </c>
      <c r="K54" s="156" t="str">
        <f t="shared" si="0"/>
        <v/>
      </c>
      <c r="L54" s="169" t="s">
        <v>197</v>
      </c>
    </row>
    <row r="55" spans="2:12" x14ac:dyDescent="0.25">
      <c r="B55" s="157">
        <v>43590</v>
      </c>
      <c r="C55" s="156" t="s">
        <v>199</v>
      </c>
      <c r="D55" s="158">
        <v>0.58333333333333337</v>
      </c>
      <c r="E55" s="159">
        <v>0.63541666666666674</v>
      </c>
      <c r="F55" s="170" t="s">
        <v>73</v>
      </c>
      <c r="G55" s="161" t="s">
        <v>19</v>
      </c>
      <c r="H55" s="170" t="s">
        <v>77</v>
      </c>
      <c r="I55" s="161" t="s">
        <v>16</v>
      </c>
      <c r="J55" s="160" t="s">
        <v>124</v>
      </c>
      <c r="K55" s="156" t="str">
        <f t="shared" si="0"/>
        <v/>
      </c>
      <c r="L55" s="169" t="s">
        <v>197</v>
      </c>
    </row>
    <row r="56" spans="2:12" x14ac:dyDescent="0.25">
      <c r="B56" s="157">
        <v>43590</v>
      </c>
      <c r="C56" s="156" t="s">
        <v>199</v>
      </c>
      <c r="D56" s="158">
        <v>0.58333333333333337</v>
      </c>
      <c r="E56" s="159">
        <v>0.63541666666666674</v>
      </c>
      <c r="F56" s="170" t="s">
        <v>67</v>
      </c>
      <c r="G56" s="161" t="s">
        <v>30</v>
      </c>
      <c r="H56" s="170" t="s">
        <v>70</v>
      </c>
      <c r="I56" s="161" t="s">
        <v>80</v>
      </c>
      <c r="J56" s="160" t="s">
        <v>123</v>
      </c>
      <c r="K56" s="156" t="str">
        <f t="shared" si="0"/>
        <v/>
      </c>
      <c r="L56" s="169" t="s">
        <v>197</v>
      </c>
    </row>
    <row r="57" spans="2:12" x14ac:dyDescent="0.25">
      <c r="B57" s="157">
        <v>43590</v>
      </c>
      <c r="C57" s="156" t="s">
        <v>199</v>
      </c>
      <c r="D57" s="158">
        <v>0.64583333333333337</v>
      </c>
      <c r="E57" s="159">
        <v>0.69791666666666674</v>
      </c>
      <c r="F57" s="170" t="s">
        <v>75</v>
      </c>
      <c r="G57" s="161" t="s">
        <v>24</v>
      </c>
      <c r="H57" s="170" t="s">
        <v>76</v>
      </c>
      <c r="I57" s="161" t="s">
        <v>22</v>
      </c>
      <c r="J57" s="160" t="s">
        <v>125</v>
      </c>
      <c r="K57" s="156" t="str">
        <f t="shared" si="0"/>
        <v/>
      </c>
      <c r="L57" s="169" t="s">
        <v>197</v>
      </c>
    </row>
    <row r="58" spans="2:12" x14ac:dyDescent="0.25">
      <c r="B58" s="157">
        <v>43590</v>
      </c>
      <c r="C58" s="156" t="s">
        <v>199</v>
      </c>
      <c r="D58" s="158">
        <v>0.64583333333333337</v>
      </c>
      <c r="E58" s="159">
        <v>0.69791666666666674</v>
      </c>
      <c r="F58" s="170" t="s">
        <v>192</v>
      </c>
      <c r="G58" s="161" t="s">
        <v>82</v>
      </c>
      <c r="H58" s="170" t="s">
        <v>74</v>
      </c>
      <c r="I58" s="161" t="s">
        <v>20</v>
      </c>
      <c r="J58" s="160" t="s">
        <v>126</v>
      </c>
      <c r="K58" s="156" t="str">
        <f t="shared" si="0"/>
        <v/>
      </c>
      <c r="L58" s="169" t="s">
        <v>197</v>
      </c>
    </row>
    <row r="59" spans="2:12" x14ac:dyDescent="0.25">
      <c r="B59" s="157">
        <v>43590</v>
      </c>
      <c r="C59" s="156" t="s">
        <v>199</v>
      </c>
      <c r="D59" s="158">
        <v>0.64583333333333337</v>
      </c>
      <c r="E59" s="159">
        <v>0.69791666666666674</v>
      </c>
      <c r="F59" s="170" t="s">
        <v>79</v>
      </c>
      <c r="G59" s="161" t="s">
        <v>26</v>
      </c>
      <c r="H59" s="170" t="s">
        <v>68</v>
      </c>
      <c r="I59" s="161" t="s">
        <v>98</v>
      </c>
      <c r="J59" s="160" t="s">
        <v>124</v>
      </c>
      <c r="K59" s="156" t="str">
        <f t="shared" si="0"/>
        <v/>
      </c>
      <c r="L59" s="169" t="s">
        <v>197</v>
      </c>
    </row>
    <row r="60" spans="2:12" x14ac:dyDescent="0.25">
      <c r="B60" s="157">
        <v>43590</v>
      </c>
      <c r="C60" s="156" t="s">
        <v>199</v>
      </c>
      <c r="D60" s="158">
        <v>0.64583333333333337</v>
      </c>
      <c r="E60" s="159">
        <v>0.69791666666666674</v>
      </c>
      <c r="F60" s="170" t="s">
        <v>71</v>
      </c>
      <c r="G60" s="161" t="s">
        <v>81</v>
      </c>
      <c r="H60" s="170" t="s">
        <v>72</v>
      </c>
      <c r="I60" s="161" t="s">
        <v>64</v>
      </c>
      <c r="J60" s="160" t="s">
        <v>123</v>
      </c>
      <c r="K60" s="156" t="str">
        <f t="shared" si="0"/>
        <v/>
      </c>
      <c r="L60" s="169" t="s">
        <v>197</v>
      </c>
    </row>
    <row r="61" spans="2:12" x14ac:dyDescent="0.25">
      <c r="B61" s="157">
        <v>43592</v>
      </c>
      <c r="C61" s="156" t="s">
        <v>196</v>
      </c>
      <c r="D61" s="158">
        <v>0.71875</v>
      </c>
      <c r="E61" s="159">
        <v>0.77083333333333337</v>
      </c>
      <c r="F61" s="170" t="s">
        <v>192</v>
      </c>
      <c r="G61" s="161" t="s">
        <v>82</v>
      </c>
      <c r="H61" s="170" t="s">
        <v>77</v>
      </c>
      <c r="I61" s="161" t="s">
        <v>16</v>
      </c>
      <c r="J61" s="160" t="s">
        <v>125</v>
      </c>
      <c r="K61" s="156" t="str">
        <f t="shared" si="0"/>
        <v/>
      </c>
      <c r="L61" s="169" t="s">
        <v>197</v>
      </c>
    </row>
    <row r="62" spans="2:12" x14ac:dyDescent="0.25">
      <c r="B62" s="157">
        <v>43592</v>
      </c>
      <c r="C62" s="156" t="s">
        <v>196</v>
      </c>
      <c r="D62" s="158">
        <v>0.71875</v>
      </c>
      <c r="E62" s="159">
        <v>0.77083333333333337</v>
      </c>
      <c r="F62" s="170" t="s">
        <v>68</v>
      </c>
      <c r="G62" s="161" t="s">
        <v>98</v>
      </c>
      <c r="H62" s="170" t="s">
        <v>70</v>
      </c>
      <c r="I62" s="161" t="s">
        <v>80</v>
      </c>
      <c r="J62" s="160" t="s">
        <v>126</v>
      </c>
      <c r="K62" s="156" t="str">
        <f t="shared" si="0"/>
        <v/>
      </c>
      <c r="L62" s="169" t="s">
        <v>197</v>
      </c>
    </row>
    <row r="63" spans="2:12" x14ac:dyDescent="0.25">
      <c r="B63" s="157">
        <v>43592</v>
      </c>
      <c r="C63" s="156" t="s">
        <v>196</v>
      </c>
      <c r="D63" s="158">
        <v>0.71875</v>
      </c>
      <c r="E63" s="159">
        <v>0.77083333333333337</v>
      </c>
      <c r="F63" s="170" t="s">
        <v>72</v>
      </c>
      <c r="G63" s="161" t="s">
        <v>64</v>
      </c>
      <c r="H63" s="170" t="s">
        <v>74</v>
      </c>
      <c r="I63" s="161" t="s">
        <v>20</v>
      </c>
      <c r="J63" s="160" t="s">
        <v>124</v>
      </c>
      <c r="K63" s="156" t="str">
        <f t="shared" si="0"/>
        <v/>
      </c>
      <c r="L63" s="169" t="s">
        <v>197</v>
      </c>
    </row>
    <row r="64" spans="2:12" x14ac:dyDescent="0.25">
      <c r="B64" s="157">
        <v>43592</v>
      </c>
      <c r="C64" s="156" t="s">
        <v>196</v>
      </c>
      <c r="D64" s="158">
        <v>0.71875</v>
      </c>
      <c r="E64" s="159">
        <v>0.77083333333333337</v>
      </c>
      <c r="F64" s="170" t="s">
        <v>66</v>
      </c>
      <c r="G64" s="161" t="s">
        <v>25</v>
      </c>
      <c r="H64" s="170" t="s">
        <v>71</v>
      </c>
      <c r="I64" s="161" t="s">
        <v>81</v>
      </c>
      <c r="J64" s="160" t="s">
        <v>123</v>
      </c>
      <c r="K64" s="156" t="str">
        <f t="shared" si="0"/>
        <v/>
      </c>
      <c r="L64" s="169" t="s">
        <v>197</v>
      </c>
    </row>
    <row r="65" spans="2:12" x14ac:dyDescent="0.25">
      <c r="B65" s="157">
        <v>43594</v>
      </c>
      <c r="C65" s="156" t="s">
        <v>198</v>
      </c>
      <c r="D65" s="158">
        <v>0.75</v>
      </c>
      <c r="E65" s="159">
        <v>0.80208333333333337</v>
      </c>
      <c r="F65" s="170" t="s">
        <v>76</v>
      </c>
      <c r="G65" s="161" t="s">
        <v>22</v>
      </c>
      <c r="H65" s="170" t="s">
        <v>193</v>
      </c>
      <c r="I65" s="161" t="s">
        <v>28</v>
      </c>
      <c r="J65" s="160" t="s">
        <v>125</v>
      </c>
      <c r="K65" s="156" t="str">
        <f t="shared" si="0"/>
        <v/>
      </c>
      <c r="L65" s="169" t="s">
        <v>197</v>
      </c>
    </row>
    <row r="66" spans="2:12" x14ac:dyDescent="0.25">
      <c r="B66" s="157">
        <v>43594</v>
      </c>
      <c r="C66" s="156" t="s">
        <v>198</v>
      </c>
      <c r="D66" s="158">
        <v>0.75</v>
      </c>
      <c r="E66" s="159">
        <v>0.80208333333333337</v>
      </c>
      <c r="F66" s="170" t="s">
        <v>69</v>
      </c>
      <c r="G66" s="161" t="s">
        <v>97</v>
      </c>
      <c r="H66" s="170" t="s">
        <v>75</v>
      </c>
      <c r="I66" s="161" t="s">
        <v>24</v>
      </c>
      <c r="J66" s="160" t="s">
        <v>126</v>
      </c>
      <c r="K66" s="156" t="str">
        <f t="shared" si="0"/>
        <v/>
      </c>
      <c r="L66" s="169" t="s">
        <v>197</v>
      </c>
    </row>
    <row r="67" spans="2:12" x14ac:dyDescent="0.25">
      <c r="B67" s="157">
        <v>43594</v>
      </c>
      <c r="C67" s="156" t="s">
        <v>198</v>
      </c>
      <c r="D67" s="158">
        <v>0.75</v>
      </c>
      <c r="E67" s="159">
        <v>0.80208333333333337</v>
      </c>
      <c r="F67" s="170" t="s">
        <v>73</v>
      </c>
      <c r="G67" s="161" t="s">
        <v>19</v>
      </c>
      <c r="H67" s="170" t="s">
        <v>79</v>
      </c>
      <c r="I67" s="161" t="s">
        <v>26</v>
      </c>
      <c r="J67" s="160" t="s">
        <v>124</v>
      </c>
      <c r="K67" s="156" t="str">
        <f t="shared" si="0"/>
        <v/>
      </c>
      <c r="L67" s="169" t="s">
        <v>197</v>
      </c>
    </row>
    <row r="68" spans="2:12" x14ac:dyDescent="0.25">
      <c r="B68" s="157">
        <v>43594</v>
      </c>
      <c r="C68" s="156" t="s">
        <v>198</v>
      </c>
      <c r="D68" s="158">
        <v>0.75</v>
      </c>
      <c r="E68" s="159">
        <v>0.80208333333333337</v>
      </c>
      <c r="F68" s="170" t="s">
        <v>67</v>
      </c>
      <c r="G68" s="161" t="s">
        <v>30</v>
      </c>
      <c r="H68" s="170" t="s">
        <v>78</v>
      </c>
      <c r="I68" s="161" t="s">
        <v>99</v>
      </c>
      <c r="J68" s="160" t="s">
        <v>123</v>
      </c>
      <c r="K68" s="156" t="str">
        <f t="shared" si="0"/>
        <v/>
      </c>
      <c r="L68" s="169" t="s">
        <v>197</v>
      </c>
    </row>
    <row r="69" spans="2:12" x14ac:dyDescent="0.25">
      <c r="B69" s="175">
        <v>43597</v>
      </c>
      <c r="C69" s="176" t="s">
        <v>199</v>
      </c>
      <c r="D69" s="177">
        <v>0.58333333333333337</v>
      </c>
      <c r="E69" s="177">
        <v>0.63541666666666674</v>
      </c>
      <c r="F69" s="178" t="s">
        <v>66</v>
      </c>
      <c r="G69" s="176" t="s">
        <v>25</v>
      </c>
      <c r="H69" s="178" t="s">
        <v>193</v>
      </c>
      <c r="I69" s="176" t="s">
        <v>28</v>
      </c>
      <c r="J69" s="160" t="s">
        <v>125</v>
      </c>
      <c r="K69" s="156" t="str">
        <f t="shared" si="0"/>
        <v/>
      </c>
      <c r="L69" s="169" t="s">
        <v>197</v>
      </c>
    </row>
    <row r="70" spans="2:12" x14ac:dyDescent="0.25">
      <c r="B70" s="175">
        <v>43597</v>
      </c>
      <c r="C70" s="176" t="s">
        <v>199</v>
      </c>
      <c r="D70" s="177">
        <v>0.58333333333333337</v>
      </c>
      <c r="E70" s="177">
        <v>0.63541666666666674</v>
      </c>
      <c r="F70" s="178" t="s">
        <v>69</v>
      </c>
      <c r="G70" s="176" t="s">
        <v>97</v>
      </c>
      <c r="H70" s="178" t="s">
        <v>78</v>
      </c>
      <c r="I70" s="176" t="s">
        <v>99</v>
      </c>
      <c r="J70" s="160" t="s">
        <v>125</v>
      </c>
      <c r="K70" s="156" t="str">
        <f t="shared" ref="K70:K133" si="1">IF(OR($I$2=G70,$I$2=I70),$I$2,"")</f>
        <v/>
      </c>
      <c r="L70" s="169" t="s">
        <v>197</v>
      </c>
    </row>
    <row r="71" spans="2:12" x14ac:dyDescent="0.25">
      <c r="B71" s="175">
        <v>43597</v>
      </c>
      <c r="C71" s="176" t="s">
        <v>199</v>
      </c>
      <c r="D71" s="177">
        <v>0.58333333333333337</v>
      </c>
      <c r="E71" s="177">
        <v>0.63541666666666674</v>
      </c>
      <c r="F71" s="178" t="s">
        <v>73</v>
      </c>
      <c r="G71" s="176" t="s">
        <v>19</v>
      </c>
      <c r="H71" s="178" t="s">
        <v>77</v>
      </c>
      <c r="I71" s="176" t="s">
        <v>16</v>
      </c>
      <c r="J71" s="160" t="s">
        <v>125</v>
      </c>
      <c r="K71" s="156" t="str">
        <f t="shared" si="1"/>
        <v/>
      </c>
      <c r="L71" s="169" t="s">
        <v>197</v>
      </c>
    </row>
    <row r="72" spans="2:12" x14ac:dyDescent="0.25">
      <c r="B72" s="175">
        <v>43597</v>
      </c>
      <c r="C72" s="176" t="s">
        <v>199</v>
      </c>
      <c r="D72" s="177">
        <v>0.58333333333333337</v>
      </c>
      <c r="E72" s="177">
        <v>0.63541666666666674</v>
      </c>
      <c r="F72" s="178" t="s">
        <v>67</v>
      </c>
      <c r="G72" s="176" t="s">
        <v>30</v>
      </c>
      <c r="H72" s="178" t="s">
        <v>70</v>
      </c>
      <c r="I72" s="176" t="s">
        <v>80</v>
      </c>
      <c r="J72" s="160" t="s">
        <v>125</v>
      </c>
      <c r="K72" s="156" t="str">
        <f t="shared" si="1"/>
        <v/>
      </c>
      <c r="L72" s="169" t="s">
        <v>197</v>
      </c>
    </row>
    <row r="73" spans="2:12" x14ac:dyDescent="0.25">
      <c r="B73" s="175">
        <v>43597</v>
      </c>
      <c r="C73" s="176" t="s">
        <v>199</v>
      </c>
      <c r="D73" s="177">
        <v>0.64583333333333337</v>
      </c>
      <c r="E73" s="177">
        <v>0.69791666666666674</v>
      </c>
      <c r="F73" s="178" t="s">
        <v>75</v>
      </c>
      <c r="G73" s="176" t="s">
        <v>24</v>
      </c>
      <c r="H73" s="178" t="s">
        <v>76</v>
      </c>
      <c r="I73" s="176" t="s">
        <v>22</v>
      </c>
      <c r="J73" s="160" t="s">
        <v>125</v>
      </c>
      <c r="K73" s="156" t="str">
        <f t="shared" si="1"/>
        <v/>
      </c>
      <c r="L73" s="169" t="s">
        <v>197</v>
      </c>
    </row>
    <row r="74" spans="2:12" x14ac:dyDescent="0.25">
      <c r="B74" s="175">
        <v>43597</v>
      </c>
      <c r="C74" s="176" t="s">
        <v>199</v>
      </c>
      <c r="D74" s="177">
        <v>0.64583333333333337</v>
      </c>
      <c r="E74" s="177">
        <v>0.69791666666666674</v>
      </c>
      <c r="F74" s="178" t="s">
        <v>192</v>
      </c>
      <c r="G74" s="176" t="s">
        <v>82</v>
      </c>
      <c r="H74" s="178" t="s">
        <v>74</v>
      </c>
      <c r="I74" s="176" t="s">
        <v>20</v>
      </c>
      <c r="J74" s="160" t="s">
        <v>125</v>
      </c>
      <c r="K74" s="156" t="str">
        <f t="shared" si="1"/>
        <v/>
      </c>
      <c r="L74" s="169" t="s">
        <v>197</v>
      </c>
    </row>
    <row r="75" spans="2:12" x14ac:dyDescent="0.25">
      <c r="B75" s="175">
        <v>43597</v>
      </c>
      <c r="C75" s="176" t="s">
        <v>199</v>
      </c>
      <c r="D75" s="177">
        <v>0.64583333333333337</v>
      </c>
      <c r="E75" s="177">
        <v>0.69791666666666674</v>
      </c>
      <c r="F75" s="178" t="s">
        <v>79</v>
      </c>
      <c r="G75" s="176" t="s">
        <v>26</v>
      </c>
      <c r="H75" s="178" t="s">
        <v>68</v>
      </c>
      <c r="I75" s="176" t="s">
        <v>98</v>
      </c>
      <c r="J75" s="160" t="s">
        <v>125</v>
      </c>
      <c r="K75" s="156" t="str">
        <f t="shared" si="1"/>
        <v/>
      </c>
      <c r="L75" s="169" t="s">
        <v>197</v>
      </c>
    </row>
    <row r="76" spans="2:12" x14ac:dyDescent="0.25">
      <c r="B76" s="175">
        <v>43597</v>
      </c>
      <c r="C76" s="176" t="s">
        <v>199</v>
      </c>
      <c r="D76" s="177">
        <v>0.64583333333333337</v>
      </c>
      <c r="E76" s="177">
        <v>0.69791666666666674</v>
      </c>
      <c r="F76" s="178" t="s">
        <v>71</v>
      </c>
      <c r="G76" s="176" t="s">
        <v>81</v>
      </c>
      <c r="H76" s="178" t="s">
        <v>72</v>
      </c>
      <c r="I76" s="176" t="s">
        <v>64</v>
      </c>
      <c r="J76" s="160" t="s">
        <v>125</v>
      </c>
      <c r="K76" s="156" t="str">
        <f t="shared" si="1"/>
        <v/>
      </c>
      <c r="L76" s="169" t="s">
        <v>197</v>
      </c>
    </row>
    <row r="77" spans="2:12" x14ac:dyDescent="0.25">
      <c r="B77" s="157">
        <v>43599</v>
      </c>
      <c r="C77" s="156" t="s">
        <v>196</v>
      </c>
      <c r="D77" s="158">
        <v>0.71875</v>
      </c>
      <c r="E77" s="159">
        <v>0.77083333333333337</v>
      </c>
      <c r="F77" s="170" t="s">
        <v>66</v>
      </c>
      <c r="G77" s="161" t="s">
        <v>25</v>
      </c>
      <c r="H77" s="170" t="s">
        <v>68</v>
      </c>
      <c r="I77" s="161" t="s">
        <v>98</v>
      </c>
      <c r="J77" s="160" t="s">
        <v>125</v>
      </c>
      <c r="K77" s="156" t="str">
        <f t="shared" si="1"/>
        <v/>
      </c>
      <c r="L77" s="169" t="s">
        <v>197</v>
      </c>
    </row>
    <row r="78" spans="2:12" x14ac:dyDescent="0.25">
      <c r="B78" s="157">
        <v>43599</v>
      </c>
      <c r="C78" s="156" t="s">
        <v>196</v>
      </c>
      <c r="D78" s="158">
        <v>0.71875</v>
      </c>
      <c r="E78" s="159">
        <v>0.77083333333333337</v>
      </c>
      <c r="F78" s="170" t="s">
        <v>192</v>
      </c>
      <c r="G78" s="161" t="s">
        <v>82</v>
      </c>
      <c r="H78" s="170" t="s">
        <v>71</v>
      </c>
      <c r="I78" s="161" t="s">
        <v>81</v>
      </c>
      <c r="J78" s="160" t="s">
        <v>126</v>
      </c>
      <c r="K78" s="156" t="str">
        <f t="shared" si="1"/>
        <v/>
      </c>
      <c r="L78" s="169" t="s">
        <v>197</v>
      </c>
    </row>
    <row r="79" spans="2:12" x14ac:dyDescent="0.25">
      <c r="B79" s="157">
        <v>43599</v>
      </c>
      <c r="C79" s="156" t="s">
        <v>196</v>
      </c>
      <c r="D79" s="158">
        <v>0.71875</v>
      </c>
      <c r="E79" s="159">
        <v>0.77083333333333337</v>
      </c>
      <c r="F79" s="170" t="s">
        <v>74</v>
      </c>
      <c r="G79" s="161" t="s">
        <v>20</v>
      </c>
      <c r="H79" s="170" t="s">
        <v>70</v>
      </c>
      <c r="I79" s="161" t="s">
        <v>80</v>
      </c>
      <c r="J79" s="160" t="s">
        <v>124</v>
      </c>
      <c r="K79" s="156" t="str">
        <f t="shared" si="1"/>
        <v/>
      </c>
      <c r="L79" s="169" t="s">
        <v>197</v>
      </c>
    </row>
    <row r="80" spans="2:12" x14ac:dyDescent="0.25">
      <c r="B80" s="157">
        <v>43599</v>
      </c>
      <c r="C80" s="156" t="s">
        <v>196</v>
      </c>
      <c r="D80" s="158">
        <v>0.71875</v>
      </c>
      <c r="E80" s="159">
        <v>0.77083333333333337</v>
      </c>
      <c r="F80" s="170" t="s">
        <v>77</v>
      </c>
      <c r="G80" s="161" t="s">
        <v>16</v>
      </c>
      <c r="H80" s="170" t="s">
        <v>72</v>
      </c>
      <c r="I80" s="161" t="s">
        <v>64</v>
      </c>
      <c r="J80" s="160" t="s">
        <v>123</v>
      </c>
      <c r="K80" s="156" t="str">
        <f t="shared" si="1"/>
        <v/>
      </c>
      <c r="L80" s="169" t="s">
        <v>197</v>
      </c>
    </row>
    <row r="81" spans="2:12" x14ac:dyDescent="0.25">
      <c r="B81" s="157">
        <v>43601</v>
      </c>
      <c r="C81" s="156" t="s">
        <v>198</v>
      </c>
      <c r="D81" s="158">
        <v>0.75</v>
      </c>
      <c r="E81" s="159">
        <v>0.80208333333333337</v>
      </c>
      <c r="F81" s="170" t="s">
        <v>67</v>
      </c>
      <c r="G81" s="161" t="s">
        <v>30</v>
      </c>
      <c r="H81" s="170" t="s">
        <v>69</v>
      </c>
      <c r="I81" s="161" t="s">
        <v>97</v>
      </c>
      <c r="J81" s="160" t="s">
        <v>125</v>
      </c>
      <c r="K81" s="156" t="str">
        <f t="shared" si="1"/>
        <v/>
      </c>
      <c r="L81" s="169" t="s">
        <v>197</v>
      </c>
    </row>
    <row r="82" spans="2:12" x14ac:dyDescent="0.25">
      <c r="B82" s="157">
        <v>43601</v>
      </c>
      <c r="C82" s="156" t="s">
        <v>198</v>
      </c>
      <c r="D82" s="158">
        <v>0.75</v>
      </c>
      <c r="E82" s="159">
        <v>0.80208333333333337</v>
      </c>
      <c r="F82" s="170" t="s">
        <v>76</v>
      </c>
      <c r="G82" s="161" t="s">
        <v>22</v>
      </c>
      <c r="H82" s="170" t="s">
        <v>78</v>
      </c>
      <c r="I82" s="161" t="s">
        <v>99</v>
      </c>
      <c r="J82" s="160" t="s">
        <v>126</v>
      </c>
      <c r="K82" s="156" t="str">
        <f t="shared" si="1"/>
        <v/>
      </c>
      <c r="L82" s="169" t="s">
        <v>197</v>
      </c>
    </row>
    <row r="83" spans="2:12" x14ac:dyDescent="0.25">
      <c r="B83" s="157">
        <v>43601</v>
      </c>
      <c r="C83" s="156" t="s">
        <v>198</v>
      </c>
      <c r="D83" s="158">
        <v>0.75</v>
      </c>
      <c r="E83" s="159">
        <v>0.80208333333333337</v>
      </c>
      <c r="F83" s="170" t="s">
        <v>79</v>
      </c>
      <c r="G83" s="161" t="s">
        <v>26</v>
      </c>
      <c r="H83" s="170" t="s">
        <v>75</v>
      </c>
      <c r="I83" s="161" t="s">
        <v>24</v>
      </c>
      <c r="J83" s="160" t="s">
        <v>124</v>
      </c>
      <c r="K83" s="156" t="str">
        <f t="shared" si="1"/>
        <v/>
      </c>
      <c r="L83" s="169" t="s">
        <v>197</v>
      </c>
    </row>
    <row r="84" spans="2:12" x14ac:dyDescent="0.25">
      <c r="B84" s="157">
        <v>43601</v>
      </c>
      <c r="C84" s="156" t="s">
        <v>198</v>
      </c>
      <c r="D84" s="158">
        <v>0.75</v>
      </c>
      <c r="E84" s="159">
        <v>0.80208333333333337</v>
      </c>
      <c r="F84" s="170" t="s">
        <v>193</v>
      </c>
      <c r="G84" s="161" t="s">
        <v>28</v>
      </c>
      <c r="H84" s="170" t="s">
        <v>73</v>
      </c>
      <c r="I84" s="161" t="s">
        <v>19</v>
      </c>
      <c r="J84" s="160" t="s">
        <v>123</v>
      </c>
      <c r="K84" s="156" t="str">
        <f t="shared" si="1"/>
        <v/>
      </c>
      <c r="L84" s="169" t="s">
        <v>197</v>
      </c>
    </row>
    <row r="85" spans="2:12" x14ac:dyDescent="0.25">
      <c r="B85" s="157">
        <v>43606</v>
      </c>
      <c r="C85" s="156" t="s">
        <v>196</v>
      </c>
      <c r="D85" s="158">
        <v>0.71875</v>
      </c>
      <c r="E85" s="159">
        <v>0.77083333333333337</v>
      </c>
      <c r="F85" s="170" t="s">
        <v>70</v>
      </c>
      <c r="G85" s="161" t="s">
        <v>80</v>
      </c>
      <c r="H85" s="170" t="s">
        <v>192</v>
      </c>
      <c r="I85" s="161" t="s">
        <v>82</v>
      </c>
      <c r="J85" s="160" t="s">
        <v>125</v>
      </c>
      <c r="K85" s="156" t="str">
        <f t="shared" si="1"/>
        <v/>
      </c>
      <c r="L85" s="169" t="s">
        <v>197</v>
      </c>
    </row>
    <row r="86" spans="2:12" x14ac:dyDescent="0.25">
      <c r="B86" s="157">
        <v>43606</v>
      </c>
      <c r="C86" s="156" t="s">
        <v>196</v>
      </c>
      <c r="D86" s="158">
        <v>0.71875</v>
      </c>
      <c r="E86" s="159">
        <v>0.77083333333333337</v>
      </c>
      <c r="F86" s="170" t="s">
        <v>72</v>
      </c>
      <c r="G86" s="161" t="s">
        <v>64</v>
      </c>
      <c r="H86" s="170" t="s">
        <v>77</v>
      </c>
      <c r="I86" s="161" t="s">
        <v>16</v>
      </c>
      <c r="J86" s="160" t="s">
        <v>126</v>
      </c>
      <c r="K86" s="156" t="str">
        <f t="shared" si="1"/>
        <v/>
      </c>
      <c r="L86" s="169" t="s">
        <v>197</v>
      </c>
    </row>
    <row r="87" spans="2:12" x14ac:dyDescent="0.25">
      <c r="B87" s="157">
        <v>43606</v>
      </c>
      <c r="C87" s="156" t="s">
        <v>196</v>
      </c>
      <c r="D87" s="158">
        <v>0.71875</v>
      </c>
      <c r="E87" s="159">
        <v>0.77083333333333337</v>
      </c>
      <c r="F87" s="170" t="s">
        <v>68</v>
      </c>
      <c r="G87" s="161" t="s">
        <v>98</v>
      </c>
      <c r="H87" s="170" t="s">
        <v>71</v>
      </c>
      <c r="I87" s="161" t="s">
        <v>81</v>
      </c>
      <c r="J87" s="160" t="s">
        <v>124</v>
      </c>
      <c r="K87" s="156" t="str">
        <f t="shared" si="1"/>
        <v/>
      </c>
      <c r="L87" s="169" t="s">
        <v>197</v>
      </c>
    </row>
    <row r="88" spans="2:12" x14ac:dyDescent="0.25">
      <c r="B88" s="157">
        <v>43606</v>
      </c>
      <c r="C88" s="156" t="s">
        <v>196</v>
      </c>
      <c r="D88" s="158">
        <v>0.71875</v>
      </c>
      <c r="E88" s="159">
        <v>0.77083333333333337</v>
      </c>
      <c r="F88" s="170" t="s">
        <v>74</v>
      </c>
      <c r="G88" s="161" t="s">
        <v>20</v>
      </c>
      <c r="H88" s="170" t="s">
        <v>66</v>
      </c>
      <c r="I88" s="161" t="s">
        <v>25</v>
      </c>
      <c r="J88" s="160" t="s">
        <v>123</v>
      </c>
      <c r="K88" s="156" t="str">
        <f t="shared" si="1"/>
        <v/>
      </c>
      <c r="L88" s="169" t="s">
        <v>197</v>
      </c>
    </row>
    <row r="89" spans="2:12" x14ac:dyDescent="0.25">
      <c r="B89" s="157">
        <v>43608</v>
      </c>
      <c r="C89" s="156" t="s">
        <v>198</v>
      </c>
      <c r="D89" s="158">
        <v>0.75</v>
      </c>
      <c r="E89" s="159">
        <v>0.80208333333333337</v>
      </c>
      <c r="F89" s="170" t="s">
        <v>75</v>
      </c>
      <c r="G89" s="161" t="s">
        <v>24</v>
      </c>
      <c r="H89" s="170" t="s">
        <v>193</v>
      </c>
      <c r="I89" s="161" t="s">
        <v>28</v>
      </c>
      <c r="J89" s="160" t="s">
        <v>125</v>
      </c>
      <c r="K89" s="156" t="str">
        <f t="shared" si="1"/>
        <v/>
      </c>
      <c r="L89" s="169" t="s">
        <v>197</v>
      </c>
    </row>
    <row r="90" spans="2:12" x14ac:dyDescent="0.25">
      <c r="B90" s="157">
        <v>43608</v>
      </c>
      <c r="C90" s="156" t="s">
        <v>198</v>
      </c>
      <c r="D90" s="158">
        <v>0.75</v>
      </c>
      <c r="E90" s="159">
        <v>0.80208333333333337</v>
      </c>
      <c r="F90" s="170" t="s">
        <v>73</v>
      </c>
      <c r="G90" s="161" t="s">
        <v>19</v>
      </c>
      <c r="H90" s="170" t="s">
        <v>76</v>
      </c>
      <c r="I90" s="161" t="s">
        <v>22</v>
      </c>
      <c r="J90" s="160" t="s">
        <v>126</v>
      </c>
      <c r="K90" s="156" t="str">
        <f t="shared" si="1"/>
        <v/>
      </c>
      <c r="L90" s="169" t="s">
        <v>197</v>
      </c>
    </row>
    <row r="91" spans="2:12" x14ac:dyDescent="0.25">
      <c r="B91" s="157">
        <v>43608</v>
      </c>
      <c r="C91" s="156" t="s">
        <v>198</v>
      </c>
      <c r="D91" s="158">
        <v>0.75</v>
      </c>
      <c r="E91" s="159">
        <v>0.80208333333333337</v>
      </c>
      <c r="F91" s="170" t="s">
        <v>69</v>
      </c>
      <c r="G91" s="161" t="s">
        <v>97</v>
      </c>
      <c r="H91" s="170" t="s">
        <v>78</v>
      </c>
      <c r="I91" s="161" t="s">
        <v>99</v>
      </c>
      <c r="J91" s="160" t="s">
        <v>124</v>
      </c>
      <c r="K91" s="156" t="str">
        <f t="shared" si="1"/>
        <v/>
      </c>
      <c r="L91" s="169" t="s">
        <v>197</v>
      </c>
    </row>
    <row r="92" spans="2:12" x14ac:dyDescent="0.25">
      <c r="B92" s="157">
        <v>43608</v>
      </c>
      <c r="C92" s="156" t="s">
        <v>198</v>
      </c>
      <c r="D92" s="158">
        <v>0.75</v>
      </c>
      <c r="E92" s="159">
        <v>0.80208333333333337</v>
      </c>
      <c r="F92" s="170" t="s">
        <v>79</v>
      </c>
      <c r="G92" s="161" t="s">
        <v>26</v>
      </c>
      <c r="H92" s="170" t="s">
        <v>67</v>
      </c>
      <c r="I92" s="161" t="s">
        <v>30</v>
      </c>
      <c r="J92" s="160" t="s">
        <v>123</v>
      </c>
      <c r="K92" s="156" t="str">
        <f t="shared" si="1"/>
        <v/>
      </c>
      <c r="L92" s="169" t="s">
        <v>197</v>
      </c>
    </row>
    <row r="93" spans="2:12" x14ac:dyDescent="0.25">
      <c r="B93" s="157">
        <v>43611</v>
      </c>
      <c r="C93" s="156" t="s">
        <v>199</v>
      </c>
      <c r="D93" s="158">
        <v>0.58333333333333337</v>
      </c>
      <c r="E93" s="159">
        <v>0.63541666666666674</v>
      </c>
      <c r="F93" s="170" t="s">
        <v>73</v>
      </c>
      <c r="G93" s="161" t="s">
        <v>19</v>
      </c>
      <c r="H93" s="170" t="s">
        <v>67</v>
      </c>
      <c r="I93" s="161" t="s">
        <v>30</v>
      </c>
      <c r="J93" s="160" t="s">
        <v>125</v>
      </c>
      <c r="K93" s="156" t="str">
        <f t="shared" si="1"/>
        <v/>
      </c>
      <c r="L93" s="169" t="s">
        <v>197</v>
      </c>
    </row>
    <row r="94" spans="2:12" x14ac:dyDescent="0.25">
      <c r="B94" s="157">
        <v>43611</v>
      </c>
      <c r="C94" s="156" t="s">
        <v>199</v>
      </c>
      <c r="D94" s="158">
        <v>0.58333333333333337</v>
      </c>
      <c r="E94" s="159">
        <v>0.63541666666666674</v>
      </c>
      <c r="F94" s="170" t="s">
        <v>69</v>
      </c>
      <c r="G94" s="161" t="s">
        <v>97</v>
      </c>
      <c r="H94" s="170" t="s">
        <v>77</v>
      </c>
      <c r="I94" s="161" t="s">
        <v>16</v>
      </c>
      <c r="J94" s="160" t="s">
        <v>126</v>
      </c>
      <c r="K94" s="156" t="str">
        <f t="shared" si="1"/>
        <v/>
      </c>
      <c r="L94" s="169" t="s">
        <v>197</v>
      </c>
    </row>
    <row r="95" spans="2:12" x14ac:dyDescent="0.25">
      <c r="B95" s="157">
        <v>43611</v>
      </c>
      <c r="C95" s="156" t="s">
        <v>199</v>
      </c>
      <c r="D95" s="158">
        <v>0.58333333333333337</v>
      </c>
      <c r="E95" s="159">
        <v>0.63541666666666674</v>
      </c>
      <c r="F95" s="170" t="s">
        <v>70</v>
      </c>
      <c r="G95" s="161" t="s">
        <v>80</v>
      </c>
      <c r="H95" s="170" t="s">
        <v>66</v>
      </c>
      <c r="I95" s="161" t="s">
        <v>25</v>
      </c>
      <c r="J95" s="160" t="s">
        <v>124</v>
      </c>
      <c r="K95" s="156" t="str">
        <f t="shared" si="1"/>
        <v/>
      </c>
      <c r="L95" s="169" t="s">
        <v>197</v>
      </c>
    </row>
    <row r="96" spans="2:12" x14ac:dyDescent="0.25">
      <c r="B96" s="157">
        <v>43611</v>
      </c>
      <c r="C96" s="156" t="s">
        <v>199</v>
      </c>
      <c r="D96" s="158">
        <v>0.58333333333333337</v>
      </c>
      <c r="E96" s="159">
        <v>0.63541666666666674</v>
      </c>
      <c r="F96" s="170" t="s">
        <v>193</v>
      </c>
      <c r="G96" s="161" t="s">
        <v>28</v>
      </c>
      <c r="H96" s="170" t="s">
        <v>78</v>
      </c>
      <c r="I96" s="161" t="s">
        <v>99</v>
      </c>
      <c r="J96" s="160" t="s">
        <v>123</v>
      </c>
      <c r="K96" s="156" t="str">
        <f t="shared" si="1"/>
        <v/>
      </c>
      <c r="L96" s="169" t="s">
        <v>197</v>
      </c>
    </row>
    <row r="97" spans="2:12" x14ac:dyDescent="0.25">
      <c r="B97" s="157">
        <v>43611</v>
      </c>
      <c r="C97" s="156" t="s">
        <v>199</v>
      </c>
      <c r="D97" s="158">
        <v>0.64583333333333337</v>
      </c>
      <c r="E97" s="159">
        <v>0.69791666666666674</v>
      </c>
      <c r="F97" s="170" t="s">
        <v>79</v>
      </c>
      <c r="G97" s="161" t="s">
        <v>26</v>
      </c>
      <c r="H97" s="170" t="s">
        <v>71</v>
      </c>
      <c r="I97" s="161" t="s">
        <v>81</v>
      </c>
      <c r="J97" s="160" t="s">
        <v>125</v>
      </c>
      <c r="K97" s="156" t="str">
        <f t="shared" si="1"/>
        <v/>
      </c>
      <c r="L97" s="169" t="s">
        <v>197</v>
      </c>
    </row>
    <row r="98" spans="2:12" x14ac:dyDescent="0.25">
      <c r="B98" s="157">
        <v>43611</v>
      </c>
      <c r="C98" s="156" t="s">
        <v>199</v>
      </c>
      <c r="D98" s="158">
        <v>0.64583333333333337</v>
      </c>
      <c r="E98" s="159">
        <v>0.69791666666666674</v>
      </c>
      <c r="F98" s="170" t="s">
        <v>192</v>
      </c>
      <c r="G98" s="161" t="s">
        <v>82</v>
      </c>
      <c r="H98" s="170" t="s">
        <v>68</v>
      </c>
      <c r="I98" s="161" t="s">
        <v>98</v>
      </c>
      <c r="J98" s="160" t="s">
        <v>126</v>
      </c>
      <c r="K98" s="156" t="str">
        <f t="shared" si="1"/>
        <v/>
      </c>
      <c r="L98" s="169" t="s">
        <v>197</v>
      </c>
    </row>
    <row r="99" spans="2:12" x14ac:dyDescent="0.25">
      <c r="B99" s="157">
        <v>43611</v>
      </c>
      <c r="C99" s="156" t="s">
        <v>199</v>
      </c>
      <c r="D99" s="158">
        <v>0.64583333333333337</v>
      </c>
      <c r="E99" s="159">
        <v>0.69791666666666674</v>
      </c>
      <c r="F99" s="170" t="s">
        <v>72</v>
      </c>
      <c r="G99" s="161" t="s">
        <v>64</v>
      </c>
      <c r="H99" s="170" t="s">
        <v>75</v>
      </c>
      <c r="I99" s="161" t="s">
        <v>24</v>
      </c>
      <c r="J99" s="160" t="s">
        <v>124</v>
      </c>
      <c r="K99" s="156" t="str">
        <f t="shared" si="1"/>
        <v/>
      </c>
      <c r="L99" s="169" t="s">
        <v>197</v>
      </c>
    </row>
    <row r="100" spans="2:12" x14ac:dyDescent="0.25">
      <c r="B100" s="157">
        <v>43611</v>
      </c>
      <c r="C100" s="156" t="s">
        <v>199</v>
      </c>
      <c r="D100" s="158">
        <v>0.64583333333333337</v>
      </c>
      <c r="E100" s="159">
        <v>0.69791666666666674</v>
      </c>
      <c r="F100" s="170" t="s">
        <v>76</v>
      </c>
      <c r="G100" s="161" t="s">
        <v>22</v>
      </c>
      <c r="H100" s="170" t="s">
        <v>74</v>
      </c>
      <c r="I100" s="161" t="s">
        <v>20</v>
      </c>
      <c r="J100" s="160" t="s">
        <v>123</v>
      </c>
      <c r="K100" s="156" t="str">
        <f t="shared" si="1"/>
        <v/>
      </c>
      <c r="L100" s="169" t="s">
        <v>197</v>
      </c>
    </row>
    <row r="101" spans="2:12" x14ac:dyDescent="0.25">
      <c r="B101" s="157">
        <v>43613</v>
      </c>
      <c r="C101" s="156" t="s">
        <v>196</v>
      </c>
      <c r="D101" s="158">
        <v>0.71875</v>
      </c>
      <c r="E101" s="159">
        <v>0.77083333333333337</v>
      </c>
      <c r="F101" s="170" t="s">
        <v>74</v>
      </c>
      <c r="G101" s="161" t="s">
        <v>20</v>
      </c>
      <c r="H101" s="170" t="s">
        <v>68</v>
      </c>
      <c r="I101" s="161" t="s">
        <v>98</v>
      </c>
      <c r="J101" s="160" t="s">
        <v>125</v>
      </c>
      <c r="K101" s="156" t="str">
        <f t="shared" si="1"/>
        <v/>
      </c>
      <c r="L101" s="169" t="s">
        <v>197</v>
      </c>
    </row>
    <row r="102" spans="2:12" x14ac:dyDescent="0.25">
      <c r="B102" s="157">
        <v>43613</v>
      </c>
      <c r="C102" s="156" t="s">
        <v>196</v>
      </c>
      <c r="D102" s="158">
        <v>0.71875</v>
      </c>
      <c r="E102" s="159">
        <v>0.77083333333333337</v>
      </c>
      <c r="F102" s="170" t="s">
        <v>71</v>
      </c>
      <c r="G102" s="161" t="s">
        <v>81</v>
      </c>
      <c r="H102" s="170" t="s">
        <v>72</v>
      </c>
      <c r="I102" s="161" t="s">
        <v>64</v>
      </c>
      <c r="J102" s="160" t="s">
        <v>126</v>
      </c>
      <c r="K102" s="156" t="str">
        <f t="shared" si="1"/>
        <v/>
      </c>
      <c r="L102" s="169" t="s">
        <v>197</v>
      </c>
    </row>
    <row r="103" spans="2:12" x14ac:dyDescent="0.25">
      <c r="B103" s="157">
        <v>43613</v>
      </c>
      <c r="C103" s="156" t="s">
        <v>196</v>
      </c>
      <c r="D103" s="158">
        <v>0.71875</v>
      </c>
      <c r="E103" s="159">
        <v>0.77083333333333337</v>
      </c>
      <c r="F103" s="170" t="s">
        <v>66</v>
      </c>
      <c r="G103" s="161" t="s">
        <v>25</v>
      </c>
      <c r="H103" s="170" t="s">
        <v>77</v>
      </c>
      <c r="I103" s="161" t="s">
        <v>16</v>
      </c>
      <c r="J103" s="160" t="s">
        <v>124</v>
      </c>
      <c r="K103" s="156" t="str">
        <f t="shared" si="1"/>
        <v/>
      </c>
      <c r="L103" s="169" t="s">
        <v>197</v>
      </c>
    </row>
    <row r="104" spans="2:12" x14ac:dyDescent="0.25">
      <c r="B104" s="157">
        <v>43613</v>
      </c>
      <c r="C104" s="156" t="s">
        <v>196</v>
      </c>
      <c r="D104" s="158">
        <v>0.71875</v>
      </c>
      <c r="E104" s="159">
        <v>0.77083333333333337</v>
      </c>
      <c r="F104" s="170" t="s">
        <v>192</v>
      </c>
      <c r="G104" s="161" t="s">
        <v>82</v>
      </c>
      <c r="H104" s="170" t="s">
        <v>70</v>
      </c>
      <c r="I104" s="161" t="s">
        <v>80</v>
      </c>
      <c r="J104" s="160" t="s">
        <v>123</v>
      </c>
      <c r="K104" s="156" t="str">
        <f t="shared" si="1"/>
        <v/>
      </c>
      <c r="L104" s="169" t="s">
        <v>197</v>
      </c>
    </row>
    <row r="105" spans="2:12" x14ac:dyDescent="0.25">
      <c r="B105" s="157">
        <v>43615</v>
      </c>
      <c r="C105" s="156" t="s">
        <v>198</v>
      </c>
      <c r="D105" s="158">
        <v>0.75</v>
      </c>
      <c r="E105" s="159">
        <v>0.80208333333333337</v>
      </c>
      <c r="F105" s="170" t="s">
        <v>79</v>
      </c>
      <c r="G105" s="161" t="s">
        <v>26</v>
      </c>
      <c r="H105" s="170" t="s">
        <v>69</v>
      </c>
      <c r="I105" s="161" t="s">
        <v>97</v>
      </c>
      <c r="J105" s="160" t="s">
        <v>125</v>
      </c>
      <c r="K105" s="156" t="str">
        <f t="shared" si="1"/>
        <v/>
      </c>
      <c r="L105" s="169" t="s">
        <v>197</v>
      </c>
    </row>
    <row r="106" spans="2:12" x14ac:dyDescent="0.25">
      <c r="B106" s="157">
        <v>43615</v>
      </c>
      <c r="C106" s="156" t="s">
        <v>198</v>
      </c>
      <c r="D106" s="158">
        <v>0.75</v>
      </c>
      <c r="E106" s="159">
        <v>0.80208333333333337</v>
      </c>
      <c r="F106" s="170" t="s">
        <v>78</v>
      </c>
      <c r="G106" s="161" t="s">
        <v>99</v>
      </c>
      <c r="H106" s="170" t="s">
        <v>73</v>
      </c>
      <c r="I106" s="161" t="s">
        <v>19</v>
      </c>
      <c r="J106" s="160" t="s">
        <v>126</v>
      </c>
      <c r="K106" s="156" t="str">
        <f t="shared" si="1"/>
        <v/>
      </c>
      <c r="L106" s="169" t="s">
        <v>197</v>
      </c>
    </row>
    <row r="107" spans="2:12" x14ac:dyDescent="0.25">
      <c r="B107" s="157">
        <v>43615</v>
      </c>
      <c r="C107" s="156" t="s">
        <v>198</v>
      </c>
      <c r="D107" s="158">
        <v>0.75</v>
      </c>
      <c r="E107" s="159">
        <v>0.80208333333333337</v>
      </c>
      <c r="F107" s="170" t="s">
        <v>67</v>
      </c>
      <c r="G107" s="161" t="s">
        <v>30</v>
      </c>
      <c r="H107" s="170" t="s">
        <v>193</v>
      </c>
      <c r="I107" s="161" t="s">
        <v>28</v>
      </c>
      <c r="J107" s="160" t="s">
        <v>124</v>
      </c>
      <c r="K107" s="156" t="str">
        <f t="shared" si="1"/>
        <v/>
      </c>
      <c r="L107" s="169" t="s">
        <v>197</v>
      </c>
    </row>
    <row r="108" spans="2:12" x14ac:dyDescent="0.25">
      <c r="B108" s="157">
        <v>43615</v>
      </c>
      <c r="C108" s="156" t="s">
        <v>198</v>
      </c>
      <c r="D108" s="158">
        <v>0.75</v>
      </c>
      <c r="E108" s="159">
        <v>0.80208333333333337</v>
      </c>
      <c r="F108" s="170" t="s">
        <v>76</v>
      </c>
      <c r="G108" s="161" t="s">
        <v>22</v>
      </c>
      <c r="H108" s="170" t="s">
        <v>75</v>
      </c>
      <c r="I108" s="161" t="s">
        <v>24</v>
      </c>
      <c r="J108" s="160" t="s">
        <v>123</v>
      </c>
      <c r="K108" s="156" t="str">
        <f t="shared" si="1"/>
        <v/>
      </c>
      <c r="L108" s="169" t="s">
        <v>197</v>
      </c>
    </row>
    <row r="109" spans="2:12" x14ac:dyDescent="0.25">
      <c r="B109" s="157">
        <v>43618</v>
      </c>
      <c r="C109" s="156" t="s">
        <v>199</v>
      </c>
      <c r="D109" s="158">
        <v>0.58333333333333337</v>
      </c>
      <c r="E109" s="159">
        <v>0.63541666666666674</v>
      </c>
      <c r="F109" s="170" t="s">
        <v>193</v>
      </c>
      <c r="G109" s="161" t="s">
        <v>28</v>
      </c>
      <c r="H109" s="170" t="s">
        <v>70</v>
      </c>
      <c r="I109" s="161" t="s">
        <v>80</v>
      </c>
      <c r="J109" s="160" t="s">
        <v>125</v>
      </c>
      <c r="K109" s="156" t="str">
        <f t="shared" si="1"/>
        <v/>
      </c>
      <c r="L109" s="169" t="s">
        <v>197</v>
      </c>
    </row>
    <row r="110" spans="2:12" x14ac:dyDescent="0.25">
      <c r="B110" s="157">
        <v>43618</v>
      </c>
      <c r="C110" s="156" t="s">
        <v>199</v>
      </c>
      <c r="D110" s="158">
        <v>0.58333333333333337</v>
      </c>
      <c r="E110" s="159">
        <v>0.63541666666666674</v>
      </c>
      <c r="F110" s="170" t="s">
        <v>66</v>
      </c>
      <c r="G110" s="161" t="s">
        <v>25</v>
      </c>
      <c r="H110" s="170" t="s">
        <v>69</v>
      </c>
      <c r="I110" s="161" t="s">
        <v>97</v>
      </c>
      <c r="J110" s="160" t="s">
        <v>126</v>
      </c>
      <c r="K110" s="156" t="str">
        <f t="shared" si="1"/>
        <v/>
      </c>
      <c r="L110" s="169" t="s">
        <v>197</v>
      </c>
    </row>
    <row r="111" spans="2:12" x14ac:dyDescent="0.25">
      <c r="B111" s="157">
        <v>43618</v>
      </c>
      <c r="C111" s="156" t="s">
        <v>199</v>
      </c>
      <c r="D111" s="158">
        <v>0.58333333333333337</v>
      </c>
      <c r="E111" s="159">
        <v>0.63541666666666674</v>
      </c>
      <c r="F111" s="170" t="s">
        <v>78</v>
      </c>
      <c r="G111" s="161" t="s">
        <v>99</v>
      </c>
      <c r="H111" s="170" t="s">
        <v>67</v>
      </c>
      <c r="I111" s="161" t="s">
        <v>30</v>
      </c>
      <c r="J111" s="160" t="s">
        <v>124</v>
      </c>
      <c r="K111" s="156" t="str">
        <f t="shared" si="1"/>
        <v/>
      </c>
      <c r="L111" s="169" t="s">
        <v>197</v>
      </c>
    </row>
    <row r="112" spans="2:12" x14ac:dyDescent="0.25">
      <c r="B112" s="157">
        <v>43618</v>
      </c>
      <c r="C112" s="156" t="s">
        <v>199</v>
      </c>
      <c r="D112" s="158">
        <v>0.58333333333333337</v>
      </c>
      <c r="E112" s="159">
        <v>0.63541666666666674</v>
      </c>
      <c r="F112" s="170" t="s">
        <v>77</v>
      </c>
      <c r="G112" s="161" t="s">
        <v>16</v>
      </c>
      <c r="H112" s="170" t="s">
        <v>73</v>
      </c>
      <c r="I112" s="161" t="s">
        <v>19</v>
      </c>
      <c r="J112" s="160" t="s">
        <v>123</v>
      </c>
      <c r="K112" s="156" t="str">
        <f t="shared" si="1"/>
        <v/>
      </c>
      <c r="L112" s="169" t="s">
        <v>197</v>
      </c>
    </row>
    <row r="113" spans="2:12" x14ac:dyDescent="0.25">
      <c r="B113" s="157">
        <v>43618</v>
      </c>
      <c r="C113" s="156" t="s">
        <v>199</v>
      </c>
      <c r="D113" s="158">
        <v>0.64583333333333337</v>
      </c>
      <c r="E113" s="159">
        <v>0.69791666666666674</v>
      </c>
      <c r="F113" s="170" t="s">
        <v>76</v>
      </c>
      <c r="G113" s="161" t="s">
        <v>22</v>
      </c>
      <c r="H113" s="170" t="s">
        <v>72</v>
      </c>
      <c r="I113" s="161" t="s">
        <v>64</v>
      </c>
      <c r="J113" s="160" t="s">
        <v>125</v>
      </c>
      <c r="K113" s="156" t="str">
        <f t="shared" si="1"/>
        <v/>
      </c>
      <c r="L113" s="169" t="s">
        <v>197</v>
      </c>
    </row>
    <row r="114" spans="2:12" x14ac:dyDescent="0.25">
      <c r="B114" s="157">
        <v>43618</v>
      </c>
      <c r="C114" s="156" t="s">
        <v>199</v>
      </c>
      <c r="D114" s="158">
        <v>0.64583333333333337</v>
      </c>
      <c r="E114" s="159">
        <v>0.69791666666666674</v>
      </c>
      <c r="F114" s="170" t="s">
        <v>75</v>
      </c>
      <c r="G114" s="161" t="s">
        <v>24</v>
      </c>
      <c r="H114" s="170" t="s">
        <v>192</v>
      </c>
      <c r="I114" s="161" t="s">
        <v>82</v>
      </c>
      <c r="J114" s="160" t="s">
        <v>126</v>
      </c>
      <c r="K114" s="156" t="str">
        <f t="shared" si="1"/>
        <v/>
      </c>
      <c r="L114" s="169" t="s">
        <v>197</v>
      </c>
    </row>
    <row r="115" spans="2:12" x14ac:dyDescent="0.25">
      <c r="B115" s="157">
        <v>43618</v>
      </c>
      <c r="C115" s="156" t="s">
        <v>199</v>
      </c>
      <c r="D115" s="158">
        <v>0.64583333333333337</v>
      </c>
      <c r="E115" s="159">
        <v>0.69791666666666674</v>
      </c>
      <c r="F115" s="170" t="s">
        <v>74</v>
      </c>
      <c r="G115" s="161" t="s">
        <v>20</v>
      </c>
      <c r="H115" s="170" t="s">
        <v>71</v>
      </c>
      <c r="I115" s="161" t="s">
        <v>81</v>
      </c>
      <c r="J115" s="160" t="s">
        <v>124</v>
      </c>
      <c r="K115" s="156" t="str">
        <f t="shared" si="1"/>
        <v/>
      </c>
      <c r="L115" s="169" t="s">
        <v>197</v>
      </c>
    </row>
    <row r="116" spans="2:12" x14ac:dyDescent="0.25">
      <c r="B116" s="157">
        <v>43618</v>
      </c>
      <c r="C116" s="156" t="s">
        <v>199</v>
      </c>
      <c r="D116" s="158">
        <v>0.64583333333333337</v>
      </c>
      <c r="E116" s="159">
        <v>0.69791666666666674</v>
      </c>
      <c r="F116" s="170" t="s">
        <v>68</v>
      </c>
      <c r="G116" s="161" t="s">
        <v>98</v>
      </c>
      <c r="H116" s="170" t="s">
        <v>79</v>
      </c>
      <c r="I116" s="161" t="s">
        <v>26</v>
      </c>
      <c r="J116" s="160" t="s">
        <v>123</v>
      </c>
      <c r="K116" s="156" t="str">
        <f t="shared" si="1"/>
        <v/>
      </c>
      <c r="L116" s="169" t="s">
        <v>197</v>
      </c>
    </row>
    <row r="117" spans="2:12" x14ac:dyDescent="0.25">
      <c r="B117" s="157">
        <v>43620</v>
      </c>
      <c r="C117" s="156" t="s">
        <v>196</v>
      </c>
      <c r="D117" s="158">
        <v>0.71875</v>
      </c>
      <c r="E117" s="159">
        <v>0.77083333333333337</v>
      </c>
      <c r="F117" s="170" t="s">
        <v>77</v>
      </c>
      <c r="G117" s="161" t="s">
        <v>16</v>
      </c>
      <c r="H117" s="170" t="s">
        <v>71</v>
      </c>
      <c r="I117" s="161" t="s">
        <v>81</v>
      </c>
      <c r="J117" s="160" t="s">
        <v>125</v>
      </c>
      <c r="K117" s="156" t="str">
        <f t="shared" si="1"/>
        <v/>
      </c>
      <c r="L117" s="169" t="s">
        <v>197</v>
      </c>
    </row>
    <row r="118" spans="2:12" x14ac:dyDescent="0.25">
      <c r="B118" s="157">
        <v>43620</v>
      </c>
      <c r="C118" s="156" t="s">
        <v>196</v>
      </c>
      <c r="D118" s="158">
        <v>0.71875</v>
      </c>
      <c r="E118" s="159">
        <v>0.77083333333333337</v>
      </c>
      <c r="F118" s="170" t="s">
        <v>70</v>
      </c>
      <c r="G118" s="161" t="s">
        <v>80</v>
      </c>
      <c r="H118" s="170" t="s">
        <v>66</v>
      </c>
      <c r="I118" s="161" t="s">
        <v>25</v>
      </c>
      <c r="J118" s="160" t="s">
        <v>126</v>
      </c>
      <c r="K118" s="156" t="str">
        <f t="shared" si="1"/>
        <v/>
      </c>
      <c r="L118" s="169" t="s">
        <v>197</v>
      </c>
    </row>
    <row r="119" spans="2:12" x14ac:dyDescent="0.25">
      <c r="B119" s="157">
        <v>43620</v>
      </c>
      <c r="C119" s="156" t="s">
        <v>196</v>
      </c>
      <c r="D119" s="158">
        <v>0.71875</v>
      </c>
      <c r="E119" s="159">
        <v>0.77083333333333337</v>
      </c>
      <c r="F119" s="170" t="s">
        <v>192</v>
      </c>
      <c r="G119" s="161" t="s">
        <v>82</v>
      </c>
      <c r="H119" s="170" t="s">
        <v>68</v>
      </c>
      <c r="I119" s="161" t="s">
        <v>98</v>
      </c>
      <c r="J119" s="160" t="s">
        <v>124</v>
      </c>
      <c r="K119" s="156" t="str">
        <f t="shared" si="1"/>
        <v/>
      </c>
      <c r="L119" s="169" t="s">
        <v>197</v>
      </c>
    </row>
    <row r="120" spans="2:12" x14ac:dyDescent="0.25">
      <c r="B120" s="157">
        <v>43620</v>
      </c>
      <c r="C120" s="156" t="s">
        <v>196</v>
      </c>
      <c r="D120" s="158">
        <v>0.71875</v>
      </c>
      <c r="E120" s="159">
        <v>0.77083333333333337</v>
      </c>
      <c r="F120" s="170" t="s">
        <v>72</v>
      </c>
      <c r="G120" s="161" t="s">
        <v>64</v>
      </c>
      <c r="H120" s="170" t="s">
        <v>74</v>
      </c>
      <c r="I120" s="161" t="s">
        <v>20</v>
      </c>
      <c r="J120" s="160" t="s">
        <v>123</v>
      </c>
      <c r="K120" s="156" t="str">
        <f t="shared" si="1"/>
        <v/>
      </c>
      <c r="L120" s="169" t="s">
        <v>197</v>
      </c>
    </row>
    <row r="121" spans="2:12" x14ac:dyDescent="0.25">
      <c r="B121" s="157">
        <v>43622</v>
      </c>
      <c r="C121" s="156" t="s">
        <v>198</v>
      </c>
      <c r="D121" s="158">
        <v>0.75</v>
      </c>
      <c r="E121" s="159">
        <v>0.80208333333333337</v>
      </c>
      <c r="F121" s="170" t="s">
        <v>193</v>
      </c>
      <c r="G121" s="161" t="s">
        <v>28</v>
      </c>
      <c r="H121" s="170" t="s">
        <v>78</v>
      </c>
      <c r="I121" s="161" t="s">
        <v>99</v>
      </c>
      <c r="J121" s="160" t="s">
        <v>125</v>
      </c>
      <c r="K121" s="156" t="str">
        <f t="shared" si="1"/>
        <v/>
      </c>
      <c r="L121" s="169" t="s">
        <v>197</v>
      </c>
    </row>
    <row r="122" spans="2:12" x14ac:dyDescent="0.25">
      <c r="B122" s="157">
        <v>43622</v>
      </c>
      <c r="C122" s="156" t="s">
        <v>198</v>
      </c>
      <c r="D122" s="158">
        <v>0.75</v>
      </c>
      <c r="E122" s="159">
        <v>0.80208333333333337</v>
      </c>
      <c r="F122" s="170" t="s">
        <v>75</v>
      </c>
      <c r="G122" s="161" t="s">
        <v>24</v>
      </c>
      <c r="H122" s="170" t="s">
        <v>67</v>
      </c>
      <c r="I122" s="161" t="s">
        <v>30</v>
      </c>
      <c r="J122" s="160" t="s">
        <v>126</v>
      </c>
      <c r="K122" s="156" t="str">
        <f t="shared" si="1"/>
        <v/>
      </c>
      <c r="L122" s="169" t="s">
        <v>197</v>
      </c>
    </row>
    <row r="123" spans="2:12" x14ac:dyDescent="0.25">
      <c r="B123" s="157">
        <v>43622</v>
      </c>
      <c r="C123" s="156" t="s">
        <v>198</v>
      </c>
      <c r="D123" s="158">
        <v>0.75</v>
      </c>
      <c r="E123" s="159">
        <v>0.80208333333333337</v>
      </c>
      <c r="F123" s="170" t="s">
        <v>76</v>
      </c>
      <c r="G123" s="161" t="s">
        <v>22</v>
      </c>
      <c r="H123" s="170" t="s">
        <v>69</v>
      </c>
      <c r="I123" s="161" t="s">
        <v>97</v>
      </c>
      <c r="J123" s="160" t="s">
        <v>124</v>
      </c>
      <c r="K123" s="156" t="str">
        <f t="shared" si="1"/>
        <v/>
      </c>
      <c r="L123" s="169" t="s">
        <v>197</v>
      </c>
    </row>
    <row r="124" spans="2:12" x14ac:dyDescent="0.25">
      <c r="B124" s="157">
        <v>43622</v>
      </c>
      <c r="C124" s="156" t="s">
        <v>198</v>
      </c>
      <c r="D124" s="158">
        <v>0.75</v>
      </c>
      <c r="E124" s="159">
        <v>0.80208333333333337</v>
      </c>
      <c r="F124" s="170" t="s">
        <v>73</v>
      </c>
      <c r="G124" s="161" t="s">
        <v>19</v>
      </c>
      <c r="H124" s="170" t="s">
        <v>79</v>
      </c>
      <c r="I124" s="161" t="s">
        <v>26</v>
      </c>
      <c r="J124" s="160" t="s">
        <v>123</v>
      </c>
      <c r="K124" s="156" t="str">
        <f t="shared" si="1"/>
        <v/>
      </c>
      <c r="L124" s="169" t="s">
        <v>197</v>
      </c>
    </row>
    <row r="125" spans="2:12" x14ac:dyDescent="0.25">
      <c r="B125" s="157">
        <v>43625</v>
      </c>
      <c r="C125" s="156" t="s">
        <v>199</v>
      </c>
      <c r="D125" s="158">
        <v>0.58333333333333337</v>
      </c>
      <c r="E125" s="159">
        <v>0.63541666666666674</v>
      </c>
      <c r="F125" s="170" t="s">
        <v>67</v>
      </c>
      <c r="G125" s="161" t="s">
        <v>30</v>
      </c>
      <c r="H125" s="170" t="s">
        <v>66</v>
      </c>
      <c r="I125" s="161" t="s">
        <v>25</v>
      </c>
      <c r="J125" s="160" t="s">
        <v>125</v>
      </c>
      <c r="K125" s="156" t="str">
        <f t="shared" si="1"/>
        <v/>
      </c>
      <c r="L125" s="169" t="s">
        <v>197</v>
      </c>
    </row>
    <row r="126" spans="2:12" x14ac:dyDescent="0.25">
      <c r="B126" s="157">
        <v>43625</v>
      </c>
      <c r="C126" s="156" t="s">
        <v>199</v>
      </c>
      <c r="D126" s="158">
        <v>0.58333333333333337</v>
      </c>
      <c r="E126" s="159">
        <v>0.63541666666666674</v>
      </c>
      <c r="F126" s="170" t="s">
        <v>73</v>
      </c>
      <c r="G126" s="161" t="s">
        <v>19</v>
      </c>
      <c r="H126" s="170" t="s">
        <v>78</v>
      </c>
      <c r="I126" s="161" t="s">
        <v>99</v>
      </c>
      <c r="J126" s="160" t="s">
        <v>126</v>
      </c>
      <c r="K126" s="156" t="str">
        <f t="shared" si="1"/>
        <v/>
      </c>
      <c r="L126" s="169" t="s">
        <v>197</v>
      </c>
    </row>
    <row r="127" spans="2:12" x14ac:dyDescent="0.25">
      <c r="B127" s="157">
        <v>43625</v>
      </c>
      <c r="C127" s="156" t="s">
        <v>199</v>
      </c>
      <c r="D127" s="158">
        <v>0.58333333333333337</v>
      </c>
      <c r="E127" s="159">
        <v>0.63541666666666674</v>
      </c>
      <c r="F127" s="170" t="s">
        <v>77</v>
      </c>
      <c r="G127" s="161" t="s">
        <v>16</v>
      </c>
      <c r="H127" s="170" t="s">
        <v>70</v>
      </c>
      <c r="I127" s="161" t="s">
        <v>80</v>
      </c>
      <c r="J127" s="160" t="s">
        <v>124</v>
      </c>
      <c r="K127" s="156" t="str">
        <f t="shared" si="1"/>
        <v/>
      </c>
      <c r="L127" s="169" t="s">
        <v>197</v>
      </c>
    </row>
    <row r="128" spans="2:12" x14ac:dyDescent="0.25">
      <c r="B128" s="157">
        <v>43625</v>
      </c>
      <c r="C128" s="156" t="s">
        <v>199</v>
      </c>
      <c r="D128" s="158">
        <v>0.58333333333333337</v>
      </c>
      <c r="E128" s="159">
        <v>0.63541666666666674</v>
      </c>
      <c r="F128" s="170" t="s">
        <v>69</v>
      </c>
      <c r="G128" s="161" t="s">
        <v>97</v>
      </c>
      <c r="H128" s="170" t="s">
        <v>193</v>
      </c>
      <c r="I128" s="161" t="s">
        <v>28</v>
      </c>
      <c r="J128" s="160" t="s">
        <v>123</v>
      </c>
      <c r="K128" s="156" t="str">
        <f t="shared" si="1"/>
        <v/>
      </c>
      <c r="L128" s="169" t="s">
        <v>197</v>
      </c>
    </row>
    <row r="129" spans="2:12" x14ac:dyDescent="0.25">
      <c r="B129" s="157">
        <v>43625</v>
      </c>
      <c r="C129" s="156" t="s">
        <v>199</v>
      </c>
      <c r="D129" s="158">
        <v>0.64583333333333337</v>
      </c>
      <c r="E129" s="159">
        <v>0.69791666666666674</v>
      </c>
      <c r="F129" s="170" t="s">
        <v>71</v>
      </c>
      <c r="G129" s="161" t="s">
        <v>81</v>
      </c>
      <c r="H129" s="170" t="s">
        <v>75</v>
      </c>
      <c r="I129" s="161" t="s">
        <v>24</v>
      </c>
      <c r="J129" s="160" t="s">
        <v>125</v>
      </c>
      <c r="K129" s="156" t="str">
        <f t="shared" si="1"/>
        <v/>
      </c>
      <c r="L129" s="169" t="s">
        <v>197</v>
      </c>
    </row>
    <row r="130" spans="2:12" x14ac:dyDescent="0.25">
      <c r="B130" s="157">
        <v>43625</v>
      </c>
      <c r="C130" s="156" t="s">
        <v>199</v>
      </c>
      <c r="D130" s="158">
        <v>0.64583333333333337</v>
      </c>
      <c r="E130" s="159">
        <v>0.69791666666666674</v>
      </c>
      <c r="F130" s="170" t="s">
        <v>79</v>
      </c>
      <c r="G130" s="161" t="s">
        <v>26</v>
      </c>
      <c r="H130" s="170" t="s">
        <v>74</v>
      </c>
      <c r="I130" s="161" t="s">
        <v>20</v>
      </c>
      <c r="J130" s="160" t="s">
        <v>126</v>
      </c>
      <c r="K130" s="156" t="str">
        <f t="shared" si="1"/>
        <v/>
      </c>
      <c r="L130" s="169" t="s">
        <v>197</v>
      </c>
    </row>
    <row r="131" spans="2:12" x14ac:dyDescent="0.25">
      <c r="B131" s="157">
        <v>43625</v>
      </c>
      <c r="C131" s="156" t="s">
        <v>199</v>
      </c>
      <c r="D131" s="158">
        <v>0.64583333333333337</v>
      </c>
      <c r="E131" s="159">
        <v>0.69791666666666674</v>
      </c>
      <c r="F131" s="170" t="s">
        <v>68</v>
      </c>
      <c r="G131" s="161" t="s">
        <v>98</v>
      </c>
      <c r="H131" s="170" t="s">
        <v>72</v>
      </c>
      <c r="I131" s="161" t="s">
        <v>64</v>
      </c>
      <c r="J131" s="160" t="s">
        <v>124</v>
      </c>
      <c r="K131" s="156" t="str">
        <f t="shared" si="1"/>
        <v/>
      </c>
      <c r="L131" s="169" t="s">
        <v>197</v>
      </c>
    </row>
    <row r="132" spans="2:12" x14ac:dyDescent="0.25">
      <c r="B132" s="157">
        <v>43625</v>
      </c>
      <c r="C132" s="156" t="s">
        <v>199</v>
      </c>
      <c r="D132" s="158">
        <v>0.64583333333333337</v>
      </c>
      <c r="E132" s="159">
        <v>0.69791666666666674</v>
      </c>
      <c r="F132" s="170" t="s">
        <v>192</v>
      </c>
      <c r="G132" s="161" t="s">
        <v>82</v>
      </c>
      <c r="H132" s="170" t="s">
        <v>76</v>
      </c>
      <c r="I132" s="161" t="s">
        <v>22</v>
      </c>
      <c r="J132" s="160" t="s">
        <v>123</v>
      </c>
      <c r="K132" s="156" t="str">
        <f t="shared" si="1"/>
        <v/>
      </c>
      <c r="L132" s="169" t="s">
        <v>197</v>
      </c>
    </row>
    <row r="133" spans="2:12" x14ac:dyDescent="0.25">
      <c r="B133" s="157">
        <v>43627</v>
      </c>
      <c r="C133" s="156" t="s">
        <v>196</v>
      </c>
      <c r="D133" s="158">
        <v>0.71875</v>
      </c>
      <c r="E133" s="159">
        <v>0.77083333333333337</v>
      </c>
      <c r="F133" s="170" t="s">
        <v>68</v>
      </c>
      <c r="G133" s="161" t="s">
        <v>98</v>
      </c>
      <c r="H133" s="170" t="s">
        <v>72</v>
      </c>
      <c r="I133" s="161" t="s">
        <v>64</v>
      </c>
      <c r="J133" s="160" t="s">
        <v>125</v>
      </c>
      <c r="K133" s="156" t="str">
        <f t="shared" si="1"/>
        <v/>
      </c>
      <c r="L133" s="169" t="s">
        <v>197</v>
      </c>
    </row>
    <row r="134" spans="2:12" x14ac:dyDescent="0.25">
      <c r="B134" s="157">
        <v>43627</v>
      </c>
      <c r="C134" s="156" t="s">
        <v>196</v>
      </c>
      <c r="D134" s="158">
        <v>0.71875</v>
      </c>
      <c r="E134" s="159">
        <v>0.77083333333333337</v>
      </c>
      <c r="F134" s="170" t="s">
        <v>71</v>
      </c>
      <c r="G134" s="161" t="s">
        <v>81</v>
      </c>
      <c r="H134" s="170" t="s">
        <v>74</v>
      </c>
      <c r="I134" s="161" t="s">
        <v>20</v>
      </c>
      <c r="J134" s="160" t="s">
        <v>126</v>
      </c>
      <c r="K134" s="156" t="str">
        <f t="shared" ref="K134:K148" si="2">IF(OR($I$2=G134,$I$2=I134),$I$2,"")</f>
        <v/>
      </c>
      <c r="L134" s="169" t="s">
        <v>197</v>
      </c>
    </row>
    <row r="135" spans="2:12" x14ac:dyDescent="0.25">
      <c r="B135" s="157">
        <v>43627</v>
      </c>
      <c r="C135" s="156" t="s">
        <v>196</v>
      </c>
      <c r="D135" s="158">
        <v>0.71875</v>
      </c>
      <c r="E135" s="159">
        <v>0.77083333333333337</v>
      </c>
      <c r="F135" s="170" t="s">
        <v>66</v>
      </c>
      <c r="G135" s="161" t="s">
        <v>25</v>
      </c>
      <c r="H135" s="170" t="s">
        <v>192</v>
      </c>
      <c r="I135" s="161" t="s">
        <v>82</v>
      </c>
      <c r="J135" s="160" t="s">
        <v>124</v>
      </c>
      <c r="K135" s="156" t="str">
        <f t="shared" si="2"/>
        <v/>
      </c>
      <c r="L135" s="169" t="s">
        <v>197</v>
      </c>
    </row>
    <row r="136" spans="2:12" x14ac:dyDescent="0.25">
      <c r="B136" s="157">
        <v>43627</v>
      </c>
      <c r="C136" s="156" t="s">
        <v>196</v>
      </c>
      <c r="D136" s="158">
        <v>0.71875</v>
      </c>
      <c r="E136" s="159">
        <v>0.77083333333333337</v>
      </c>
      <c r="F136" s="170" t="s">
        <v>70</v>
      </c>
      <c r="G136" s="161" t="s">
        <v>80</v>
      </c>
      <c r="H136" s="170" t="s">
        <v>77</v>
      </c>
      <c r="I136" s="161" t="s">
        <v>16</v>
      </c>
      <c r="J136" s="160" t="s">
        <v>123</v>
      </c>
      <c r="K136" s="156" t="str">
        <f t="shared" si="2"/>
        <v/>
      </c>
      <c r="L136" s="169" t="s">
        <v>197</v>
      </c>
    </row>
    <row r="137" spans="2:12" x14ac:dyDescent="0.25">
      <c r="B137" s="157">
        <v>43629</v>
      </c>
      <c r="C137" s="156" t="s">
        <v>198</v>
      </c>
      <c r="D137" s="158">
        <v>0.75</v>
      </c>
      <c r="E137" s="159">
        <v>0.80208333333333337</v>
      </c>
      <c r="F137" s="170" t="s">
        <v>69</v>
      </c>
      <c r="G137" s="161" t="s">
        <v>97</v>
      </c>
      <c r="H137" s="170" t="s">
        <v>73</v>
      </c>
      <c r="I137" s="161" t="s">
        <v>19</v>
      </c>
      <c r="J137" s="160" t="s">
        <v>125</v>
      </c>
      <c r="K137" s="156" t="str">
        <f t="shared" si="2"/>
        <v/>
      </c>
      <c r="L137" s="169" t="s">
        <v>197</v>
      </c>
    </row>
    <row r="138" spans="2:12" x14ac:dyDescent="0.25">
      <c r="B138" s="157">
        <v>43629</v>
      </c>
      <c r="C138" s="156" t="s">
        <v>198</v>
      </c>
      <c r="D138" s="158">
        <v>0.75</v>
      </c>
      <c r="E138" s="159">
        <v>0.80208333333333337</v>
      </c>
      <c r="F138" s="170" t="s">
        <v>78</v>
      </c>
      <c r="G138" s="161" t="s">
        <v>99</v>
      </c>
      <c r="H138" s="170" t="s">
        <v>79</v>
      </c>
      <c r="I138" s="161" t="s">
        <v>26</v>
      </c>
      <c r="J138" s="160" t="s">
        <v>126</v>
      </c>
      <c r="K138" s="156" t="str">
        <f t="shared" si="2"/>
        <v/>
      </c>
      <c r="L138" s="169" t="s">
        <v>197</v>
      </c>
    </row>
    <row r="139" spans="2:12" x14ac:dyDescent="0.25">
      <c r="B139" s="157">
        <v>43629</v>
      </c>
      <c r="C139" s="156" t="s">
        <v>198</v>
      </c>
      <c r="D139" s="158">
        <v>0.75</v>
      </c>
      <c r="E139" s="159">
        <v>0.80208333333333337</v>
      </c>
      <c r="F139" s="170" t="s">
        <v>67</v>
      </c>
      <c r="G139" s="161" t="s">
        <v>30</v>
      </c>
      <c r="H139" s="170" t="s">
        <v>76</v>
      </c>
      <c r="I139" s="161" t="s">
        <v>22</v>
      </c>
      <c r="J139" s="160" t="s">
        <v>124</v>
      </c>
      <c r="K139" s="156" t="str">
        <f t="shared" si="2"/>
        <v/>
      </c>
      <c r="L139" s="169" t="s">
        <v>197</v>
      </c>
    </row>
    <row r="140" spans="2:12" x14ac:dyDescent="0.25">
      <c r="B140" s="157">
        <v>43629</v>
      </c>
      <c r="C140" s="156" t="s">
        <v>198</v>
      </c>
      <c r="D140" s="158">
        <v>0.75</v>
      </c>
      <c r="E140" s="159">
        <v>0.80208333333333337</v>
      </c>
      <c r="F140" s="170" t="s">
        <v>75</v>
      </c>
      <c r="G140" s="161" t="s">
        <v>24</v>
      </c>
      <c r="H140" s="170" t="s">
        <v>193</v>
      </c>
      <c r="I140" s="161" t="s">
        <v>28</v>
      </c>
      <c r="J140" s="160" t="s">
        <v>123</v>
      </c>
      <c r="K140" s="156" t="str">
        <f t="shared" si="2"/>
        <v/>
      </c>
      <c r="L140" s="169" t="s">
        <v>197</v>
      </c>
    </row>
    <row r="141" spans="2:12" x14ac:dyDescent="0.25">
      <c r="B141" s="175">
        <v>43632</v>
      </c>
      <c r="C141" s="176" t="s">
        <v>199</v>
      </c>
      <c r="D141" s="177">
        <v>0.58333333333333337</v>
      </c>
      <c r="E141" s="177">
        <v>0.63541666666666674</v>
      </c>
      <c r="F141" s="178" t="s">
        <v>66</v>
      </c>
      <c r="G141" s="176" t="s">
        <v>25</v>
      </c>
      <c r="H141" s="178" t="s">
        <v>193</v>
      </c>
      <c r="I141" s="176" t="s">
        <v>28</v>
      </c>
      <c r="J141" s="160" t="s">
        <v>125</v>
      </c>
      <c r="K141" s="156" t="str">
        <f t="shared" si="2"/>
        <v/>
      </c>
      <c r="L141" s="169" t="s">
        <v>197</v>
      </c>
    </row>
    <row r="142" spans="2:12" x14ac:dyDescent="0.25">
      <c r="B142" s="175">
        <v>43632</v>
      </c>
      <c r="C142" s="176" t="s">
        <v>199</v>
      </c>
      <c r="D142" s="177">
        <v>0.58333333333333337</v>
      </c>
      <c r="E142" s="177">
        <v>0.63541666666666674</v>
      </c>
      <c r="F142" s="178" t="s">
        <v>69</v>
      </c>
      <c r="G142" s="176" t="s">
        <v>97</v>
      </c>
      <c r="H142" s="178" t="s">
        <v>78</v>
      </c>
      <c r="I142" s="176" t="s">
        <v>99</v>
      </c>
      <c r="J142" s="160" t="s">
        <v>125</v>
      </c>
      <c r="K142" s="156" t="str">
        <f t="shared" si="2"/>
        <v/>
      </c>
      <c r="L142" s="169" t="s">
        <v>197</v>
      </c>
    </row>
    <row r="143" spans="2:12" x14ac:dyDescent="0.25">
      <c r="B143" s="175">
        <v>43632</v>
      </c>
      <c r="C143" s="176" t="s">
        <v>199</v>
      </c>
      <c r="D143" s="177">
        <v>0.58333333333333337</v>
      </c>
      <c r="E143" s="177">
        <v>0.63541666666666674</v>
      </c>
      <c r="F143" s="178" t="s">
        <v>73</v>
      </c>
      <c r="G143" s="176" t="s">
        <v>19</v>
      </c>
      <c r="H143" s="178" t="s">
        <v>77</v>
      </c>
      <c r="I143" s="176" t="s">
        <v>16</v>
      </c>
      <c r="J143" s="160" t="s">
        <v>125</v>
      </c>
      <c r="K143" s="156" t="str">
        <f t="shared" si="2"/>
        <v/>
      </c>
      <c r="L143" s="169" t="s">
        <v>197</v>
      </c>
    </row>
    <row r="144" spans="2:12" x14ac:dyDescent="0.25">
      <c r="B144" s="175">
        <v>43632</v>
      </c>
      <c r="C144" s="176" t="s">
        <v>199</v>
      </c>
      <c r="D144" s="177">
        <v>0.58333333333333337</v>
      </c>
      <c r="E144" s="177">
        <v>0.63541666666666674</v>
      </c>
      <c r="F144" s="178" t="s">
        <v>67</v>
      </c>
      <c r="G144" s="176" t="s">
        <v>30</v>
      </c>
      <c r="H144" s="178" t="s">
        <v>70</v>
      </c>
      <c r="I144" s="176" t="s">
        <v>80</v>
      </c>
      <c r="J144" s="160" t="s">
        <v>125</v>
      </c>
      <c r="K144" s="156" t="str">
        <f t="shared" si="2"/>
        <v/>
      </c>
      <c r="L144" s="169" t="s">
        <v>197</v>
      </c>
    </row>
    <row r="145" spans="2:12" x14ac:dyDescent="0.25">
      <c r="B145" s="175">
        <v>43632</v>
      </c>
      <c r="C145" s="176" t="s">
        <v>199</v>
      </c>
      <c r="D145" s="177">
        <v>0.64583333333333337</v>
      </c>
      <c r="E145" s="177">
        <v>0.69791666666666674</v>
      </c>
      <c r="F145" s="178" t="s">
        <v>75</v>
      </c>
      <c r="G145" s="176" t="s">
        <v>24</v>
      </c>
      <c r="H145" s="178" t="s">
        <v>76</v>
      </c>
      <c r="I145" s="176" t="s">
        <v>22</v>
      </c>
      <c r="J145" s="160" t="s">
        <v>125</v>
      </c>
      <c r="K145" s="156" t="str">
        <f t="shared" si="2"/>
        <v/>
      </c>
      <c r="L145" s="169" t="s">
        <v>197</v>
      </c>
    </row>
    <row r="146" spans="2:12" x14ac:dyDescent="0.25">
      <c r="B146" s="175">
        <v>43632</v>
      </c>
      <c r="C146" s="176" t="s">
        <v>199</v>
      </c>
      <c r="D146" s="177">
        <v>0.64583333333333337</v>
      </c>
      <c r="E146" s="177">
        <v>0.69791666666666674</v>
      </c>
      <c r="F146" s="178" t="s">
        <v>192</v>
      </c>
      <c r="G146" s="176" t="s">
        <v>82</v>
      </c>
      <c r="H146" s="178" t="s">
        <v>74</v>
      </c>
      <c r="I146" s="176" t="s">
        <v>20</v>
      </c>
      <c r="J146" s="160" t="s">
        <v>125</v>
      </c>
      <c r="K146" s="156" t="str">
        <f t="shared" si="2"/>
        <v/>
      </c>
      <c r="L146" s="169" t="s">
        <v>197</v>
      </c>
    </row>
    <row r="147" spans="2:12" x14ac:dyDescent="0.25">
      <c r="B147" s="175">
        <v>43632</v>
      </c>
      <c r="C147" s="176" t="s">
        <v>199</v>
      </c>
      <c r="D147" s="177">
        <v>0.64583333333333337</v>
      </c>
      <c r="E147" s="177">
        <v>0.69791666666666674</v>
      </c>
      <c r="F147" s="178" t="s">
        <v>79</v>
      </c>
      <c r="G147" s="176" t="s">
        <v>26</v>
      </c>
      <c r="H147" s="178" t="s">
        <v>68</v>
      </c>
      <c r="I147" s="176" t="s">
        <v>98</v>
      </c>
      <c r="J147" s="160" t="s">
        <v>125</v>
      </c>
      <c r="K147" s="156" t="str">
        <f t="shared" si="2"/>
        <v/>
      </c>
      <c r="L147" s="169" t="s">
        <v>197</v>
      </c>
    </row>
    <row r="148" spans="2:12" x14ac:dyDescent="0.25">
      <c r="B148" s="175">
        <v>43632</v>
      </c>
      <c r="C148" s="176" t="s">
        <v>199</v>
      </c>
      <c r="D148" s="177">
        <v>0.64583333333333337</v>
      </c>
      <c r="E148" s="177">
        <v>0.69791666666666674</v>
      </c>
      <c r="F148" s="178" t="s">
        <v>71</v>
      </c>
      <c r="G148" s="176" t="s">
        <v>81</v>
      </c>
      <c r="H148" s="178" t="s">
        <v>72</v>
      </c>
      <c r="I148" s="176" t="s">
        <v>64</v>
      </c>
      <c r="J148" s="160" t="s">
        <v>125</v>
      </c>
      <c r="K148" s="156" t="str">
        <f t="shared" si="2"/>
        <v/>
      </c>
      <c r="L148" s="169" t="s">
        <v>197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'2019 7U Teams'!$H$3:$H$18</xm:f>
          </x14:formula1>
          <xm:sqref>I2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B145"/>
  <sheetViews>
    <sheetView workbookViewId="0"/>
  </sheetViews>
  <sheetFormatPr defaultRowHeight="15" x14ac:dyDescent="0.25"/>
  <cols>
    <col min="1" max="1" width="10.7109375" style="150" bestFit="1" customWidth="1"/>
    <col min="2" max="2" width="10.5703125" style="150" bestFit="1" customWidth="1"/>
    <col min="3" max="3" width="10.7109375" style="150" bestFit="1" customWidth="1"/>
    <col min="4" max="4" width="9.7109375" style="150" bestFit="1" customWidth="1"/>
    <col min="5" max="5" width="20.7109375" style="150" bestFit="1" customWidth="1"/>
    <col min="6" max="6" width="11.140625" style="150" bestFit="1" customWidth="1"/>
    <col min="7" max="7" width="19.42578125" style="150" bestFit="1" customWidth="1"/>
    <col min="8" max="8" width="12.85546875" style="150" bestFit="1" customWidth="1"/>
    <col min="9" max="9" width="15.7109375" style="150" bestFit="1" customWidth="1"/>
    <col min="10" max="10" width="13.85546875" style="150" bestFit="1" customWidth="1"/>
    <col min="11" max="11" width="11.28515625" style="150" bestFit="1" customWidth="1"/>
    <col min="12" max="12" width="4.85546875" style="150" bestFit="1" customWidth="1"/>
    <col min="13" max="13" width="16.85546875" style="150" bestFit="1" customWidth="1"/>
    <col min="14" max="14" width="18.140625" style="150" bestFit="1" customWidth="1"/>
    <col min="15" max="15" width="15.7109375" style="150" bestFit="1" customWidth="1"/>
    <col min="16" max="16" width="18.85546875" style="150" bestFit="1" customWidth="1"/>
    <col min="17" max="17" width="18.140625" style="150" bestFit="1" customWidth="1"/>
    <col min="18" max="18" width="13.28515625" style="150" bestFit="1" customWidth="1"/>
    <col min="19" max="19" width="18" style="150" bestFit="1" customWidth="1"/>
    <col min="20" max="20" width="8.85546875" style="150" bestFit="1" customWidth="1"/>
    <col min="21" max="21" width="9.140625" style="150" bestFit="1" customWidth="1"/>
    <col min="22" max="22" width="17" style="150" bestFit="1" customWidth="1"/>
    <col min="23" max="24" width="11.28515625" style="150" bestFit="1" customWidth="1"/>
    <col min="25" max="25" width="10.28515625" style="150" bestFit="1" customWidth="1"/>
    <col min="26" max="27" width="14.85546875" style="150" bestFit="1" customWidth="1"/>
    <col min="28" max="28" width="17.28515625" style="150" bestFit="1" customWidth="1"/>
    <col min="29" max="16384" width="9.140625" style="150"/>
  </cols>
  <sheetData>
    <row r="1" spans="1:28" x14ac:dyDescent="0.25">
      <c r="A1" s="61" t="s">
        <v>165</v>
      </c>
      <c r="B1" s="61" t="s">
        <v>166</v>
      </c>
      <c r="C1" s="61" t="s">
        <v>167</v>
      </c>
      <c r="D1" s="61" t="s">
        <v>168</v>
      </c>
      <c r="E1" s="61" t="s">
        <v>169</v>
      </c>
      <c r="F1" s="61" t="s">
        <v>170</v>
      </c>
      <c r="G1" s="61" t="s">
        <v>88</v>
      </c>
      <c r="H1" s="61" t="s">
        <v>171</v>
      </c>
      <c r="I1" s="61" t="s">
        <v>172</v>
      </c>
      <c r="J1" s="61" t="s">
        <v>173</v>
      </c>
      <c r="K1" s="61" t="s">
        <v>174</v>
      </c>
      <c r="L1" s="61" t="s">
        <v>175</v>
      </c>
      <c r="M1" s="61" t="s">
        <v>176</v>
      </c>
      <c r="N1" s="61" t="s">
        <v>177</v>
      </c>
      <c r="O1" s="61" t="s">
        <v>178</v>
      </c>
      <c r="P1" s="61" t="s">
        <v>179</v>
      </c>
      <c r="Q1" s="61" t="s">
        <v>180</v>
      </c>
      <c r="R1" s="61" t="s">
        <v>181</v>
      </c>
      <c r="S1" s="61" t="s">
        <v>182</v>
      </c>
      <c r="T1" s="61" t="s">
        <v>183</v>
      </c>
      <c r="U1" s="61" t="s">
        <v>184</v>
      </c>
      <c r="V1" s="61" t="s">
        <v>185</v>
      </c>
      <c r="W1" s="61" t="s">
        <v>186</v>
      </c>
      <c r="X1" s="61" t="s">
        <v>187</v>
      </c>
      <c r="Y1" s="61" t="s">
        <v>188</v>
      </c>
      <c r="Z1" s="61" t="s">
        <v>189</v>
      </c>
      <c r="AA1" s="61" t="s">
        <v>190</v>
      </c>
      <c r="AB1" s="61" t="s">
        <v>191</v>
      </c>
    </row>
    <row r="2" spans="1:28" x14ac:dyDescent="0.25">
      <c r="A2" s="135" t="str">
        <f>TEXT('2019 7U G'!B5,"mm/dd/yyyy")</f>
        <v>04/09/2019</v>
      </c>
      <c r="B2" s="136">
        <f>'2019 7U G'!D5</f>
        <v>0.71875</v>
      </c>
      <c r="C2" s="135" t="str">
        <f>A2</f>
        <v>04/09/2019</v>
      </c>
      <c r="D2" s="136">
        <f>'2019 7U G'!E5</f>
        <v>0.77083333333333337</v>
      </c>
      <c r="E2" s="119" t="str">
        <f>CONCATENATE('2019 7U G'!I5," at ",'2019 7U G'!G5)</f>
        <v>Tigers at BlueJays</v>
      </c>
      <c r="F2" s="119"/>
      <c r="G2" s="119" t="str">
        <f>'2019 7U G'!J5</f>
        <v>Cent. Oval - NW</v>
      </c>
      <c r="H2" s="119"/>
      <c r="I2" s="119"/>
      <c r="J2" s="119"/>
      <c r="K2" s="119" t="s">
        <v>89</v>
      </c>
      <c r="L2" s="119"/>
      <c r="M2" s="119" t="str">
        <f>VLOOKUP('2019 7U G'!G5,'2019 7U Teams'!$H$3:$I$18,2,FALSE)</f>
        <v>7UBlueJays2019</v>
      </c>
      <c r="N2" s="119"/>
      <c r="O2" s="119">
        <v>1</v>
      </c>
      <c r="P2" s="119" t="str">
        <f>VLOOKUP('2019 7U G'!I5,'2019 7U Teams'!$H$3:$I$18,2,FALSE)</f>
        <v>7UTigers2019</v>
      </c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</row>
    <row r="3" spans="1:28" x14ac:dyDescent="0.25">
      <c r="A3" s="135" t="str">
        <f>TEXT('2019 7U G'!B6,"mm/dd/yyyy")</f>
        <v>04/09/2019</v>
      </c>
      <c r="B3" s="136">
        <f>'2019 7U G'!D6</f>
        <v>0.71875</v>
      </c>
      <c r="C3" s="135" t="str">
        <f t="shared" ref="C3:C66" si="0">A3</f>
        <v>04/09/2019</v>
      </c>
      <c r="D3" s="136">
        <f>'2019 7U G'!E6</f>
        <v>0.77083333333333337</v>
      </c>
      <c r="E3" s="119" t="str">
        <f>CONCATENATE('2019 7U G'!I6," at ",'2019 7U G'!G6)</f>
        <v>Cardinals at Cubs</v>
      </c>
      <c r="F3" s="119"/>
      <c r="G3" s="119" t="str">
        <f>'2019 7U G'!J6</f>
        <v>Cent. Oval - NE</v>
      </c>
      <c r="H3" s="119"/>
      <c r="I3" s="119"/>
      <c r="J3" s="119"/>
      <c r="K3" s="119" t="s">
        <v>89</v>
      </c>
      <c r="L3" s="119"/>
      <c r="M3" s="119" t="str">
        <f>VLOOKUP('2019 7U G'!G6,'2019 7U Teams'!$H$3:$I$18,2,FALSE)</f>
        <v>7UCubs2019</v>
      </c>
      <c r="N3" s="119"/>
      <c r="O3" s="119">
        <v>1</v>
      </c>
      <c r="P3" s="119" t="str">
        <f>VLOOKUP('2019 7U G'!I6,'2019 7U Teams'!$H$3:$I$18,2,FALSE)</f>
        <v>7UCardinals2019</v>
      </c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</row>
    <row r="4" spans="1:28" x14ac:dyDescent="0.25">
      <c r="A4" s="135" t="str">
        <f>TEXT('2019 7U G'!B7,"mm/dd/yyyy")</f>
        <v>04/09/2019</v>
      </c>
      <c r="B4" s="136">
        <f>'2019 7U G'!D7</f>
        <v>0.71875</v>
      </c>
      <c r="C4" s="135" t="str">
        <f t="shared" si="0"/>
        <v>04/09/2019</v>
      </c>
      <c r="D4" s="136">
        <f>'2019 7U G'!E7</f>
        <v>0.77083333333333337</v>
      </c>
      <c r="E4" s="119" t="str">
        <f>CONCATENATE('2019 7U G'!I7," at ",'2019 7U G'!G7)</f>
        <v>Pirates at Mariners</v>
      </c>
      <c r="F4" s="119"/>
      <c r="G4" s="119" t="str">
        <f>'2019 7U G'!J7</f>
        <v>Cent. Oval - SW</v>
      </c>
      <c r="H4" s="119"/>
      <c r="I4" s="119"/>
      <c r="J4" s="119"/>
      <c r="K4" s="119" t="s">
        <v>89</v>
      </c>
      <c r="L4" s="119"/>
      <c r="M4" s="119" t="str">
        <f>VLOOKUP('2019 7U G'!G7,'2019 7U Teams'!$H$3:$I$18,2,FALSE)</f>
        <v>7UMariners2019</v>
      </c>
      <c r="N4" s="119"/>
      <c r="O4" s="119">
        <v>1</v>
      </c>
      <c r="P4" s="119" t="str">
        <f>VLOOKUP('2019 7U G'!I7,'2019 7U Teams'!$H$3:$I$18,2,FALSE)</f>
        <v>7UPirates2019</v>
      </c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</row>
    <row r="5" spans="1:28" x14ac:dyDescent="0.25">
      <c r="A5" s="135" t="str">
        <f>TEXT('2019 7U G'!B8,"mm/dd/yyyy")</f>
        <v>04/09/2019</v>
      </c>
      <c r="B5" s="136">
        <f>'2019 7U G'!D8</f>
        <v>0.71875</v>
      </c>
      <c r="C5" s="135" t="str">
        <f t="shared" si="0"/>
        <v>04/09/2019</v>
      </c>
      <c r="D5" s="136">
        <f>'2019 7U G'!E8</f>
        <v>0.77083333333333337</v>
      </c>
      <c r="E5" s="119" t="str">
        <f>CONCATENATE('2019 7U G'!I8," at ",'2019 7U G'!G8)</f>
        <v>Angels at Dodgers</v>
      </c>
      <c r="F5" s="119"/>
      <c r="G5" s="119" t="str">
        <f>'2019 7U G'!J8</f>
        <v>Cent. Oval - SE</v>
      </c>
      <c r="H5" s="119"/>
      <c r="I5" s="119"/>
      <c r="J5" s="119"/>
      <c r="K5" s="119" t="s">
        <v>89</v>
      </c>
      <c r="L5" s="119"/>
      <c r="M5" s="119" t="str">
        <f>VLOOKUP('2019 7U G'!G8,'2019 7U Teams'!$H$3:$I$18,2,FALSE)</f>
        <v>7UDodgers2019</v>
      </c>
      <c r="N5" s="119"/>
      <c r="O5" s="119">
        <v>1</v>
      </c>
      <c r="P5" s="119" t="str">
        <f>VLOOKUP('2019 7U G'!I8,'2019 7U Teams'!$H$3:$I$18,2,FALSE)</f>
        <v>7UAngels2019</v>
      </c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</row>
    <row r="6" spans="1:28" x14ac:dyDescent="0.25">
      <c r="A6" s="135" t="str">
        <f>TEXT('2019 7U G'!B9,"mm/dd/yyyy")</f>
        <v>04/11/2019</v>
      </c>
      <c r="B6" s="136">
        <f>'2019 7U G'!D9</f>
        <v>0.75</v>
      </c>
      <c r="C6" s="135" t="str">
        <f t="shared" si="0"/>
        <v>04/11/2019</v>
      </c>
      <c r="D6" s="136">
        <f>'2019 7U G'!E9</f>
        <v>0.80208333333333337</v>
      </c>
      <c r="E6" s="119" t="str">
        <f>CONCATENATE('2019 7U G'!I9," at ",'2019 7U G'!G9)</f>
        <v>Phillies at Brewers</v>
      </c>
      <c r="F6" s="119"/>
      <c r="G6" s="119" t="str">
        <f>'2019 7U G'!J9</f>
        <v>Cent. Oval - NW</v>
      </c>
      <c r="H6" s="119"/>
      <c r="I6" s="119"/>
      <c r="J6" s="119"/>
      <c r="K6" s="119" t="s">
        <v>89</v>
      </c>
      <c r="L6" s="119"/>
      <c r="M6" s="119" t="str">
        <f>VLOOKUP('2019 7U G'!G9,'2019 7U Teams'!$H$3:$I$18,2,FALSE)</f>
        <v>7UBrewers2019</v>
      </c>
      <c r="N6" s="119"/>
      <c r="O6" s="119">
        <v>1</v>
      </c>
      <c r="P6" s="119" t="str">
        <f>VLOOKUP('2019 7U G'!I9,'2019 7U Teams'!$H$3:$I$18,2,FALSE)</f>
        <v>7UPhillies2019</v>
      </c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</row>
    <row r="7" spans="1:28" x14ac:dyDescent="0.25">
      <c r="A7" s="135" t="str">
        <f>TEXT('2019 7U G'!B10,"mm/dd/yyyy")</f>
        <v>04/11/2019</v>
      </c>
      <c r="B7" s="136">
        <f>'2019 7U G'!D10</f>
        <v>0.75</v>
      </c>
      <c r="C7" s="135" t="str">
        <f t="shared" si="0"/>
        <v>04/11/2019</v>
      </c>
      <c r="D7" s="136">
        <f>'2019 7U G'!E10</f>
        <v>0.80208333333333337</v>
      </c>
      <c r="E7" s="119" t="str">
        <f>CONCATENATE('2019 7U G'!I10," at ",'2019 7U G'!G10)</f>
        <v>Mets at RedSox</v>
      </c>
      <c r="F7" s="119"/>
      <c r="G7" s="119" t="str">
        <f>'2019 7U G'!J10</f>
        <v>Cent. Oval - NE</v>
      </c>
      <c r="H7" s="119"/>
      <c r="I7" s="119"/>
      <c r="J7" s="119"/>
      <c r="K7" s="119" t="s">
        <v>89</v>
      </c>
      <c r="L7" s="119"/>
      <c r="M7" s="119" t="str">
        <f>VLOOKUP('2019 7U G'!G10,'2019 7U Teams'!$H$3:$I$18,2,FALSE)</f>
        <v>7URedSox2019</v>
      </c>
      <c r="N7" s="119"/>
      <c r="O7" s="119">
        <v>1</v>
      </c>
      <c r="P7" s="119" t="str">
        <f>VLOOKUP('2019 7U G'!I10,'2019 7U Teams'!$H$3:$I$18,2,FALSE)</f>
        <v>7UMets2019</v>
      </c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</row>
    <row r="8" spans="1:28" x14ac:dyDescent="0.25">
      <c r="A8" s="135" t="str">
        <f>TEXT('2019 7U G'!B11,"mm/dd/yyyy")</f>
        <v>04/11/2019</v>
      </c>
      <c r="B8" s="136">
        <f>'2019 7U G'!D11</f>
        <v>0.75</v>
      </c>
      <c r="C8" s="135" t="str">
        <f t="shared" si="0"/>
        <v>04/11/2019</v>
      </c>
      <c r="D8" s="136">
        <f>'2019 7U G'!E11</f>
        <v>0.80208333333333337</v>
      </c>
      <c r="E8" s="119" t="str">
        <f>CONCATENATE('2019 7U G'!I11," at ",'2019 7U G'!G11)</f>
        <v>Yankees at Rockies</v>
      </c>
      <c r="F8" s="119"/>
      <c r="G8" s="119" t="str">
        <f>'2019 7U G'!J11</f>
        <v>Cent. Oval - SW</v>
      </c>
      <c r="H8" s="119"/>
      <c r="I8" s="119"/>
      <c r="J8" s="119"/>
      <c r="K8" s="119" t="s">
        <v>89</v>
      </c>
      <c r="L8" s="119"/>
      <c r="M8" s="119" t="str">
        <f>VLOOKUP('2019 7U G'!G11,'2019 7U Teams'!$H$3:$I$18,2,FALSE)</f>
        <v>7URockies2019</v>
      </c>
      <c r="N8" s="119"/>
      <c r="O8" s="119">
        <v>1</v>
      </c>
      <c r="P8" s="119" t="str">
        <f>VLOOKUP('2019 7U G'!I11,'2019 7U Teams'!$H$3:$I$18,2,FALSE)</f>
        <v>7UYankees2019</v>
      </c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</row>
    <row r="9" spans="1:28" x14ac:dyDescent="0.25">
      <c r="A9" s="135" t="str">
        <f>TEXT('2019 7U G'!B12,"mm/dd/yyyy")</f>
        <v>04/11/2019</v>
      </c>
      <c r="B9" s="136">
        <f>'2019 7U G'!D12</f>
        <v>0.75</v>
      </c>
      <c r="C9" s="135" t="str">
        <f t="shared" si="0"/>
        <v>04/11/2019</v>
      </c>
      <c r="D9" s="136">
        <f>'2019 7U G'!E12</f>
        <v>0.80208333333333337</v>
      </c>
      <c r="E9" s="119" t="str">
        <f>CONCATENATE('2019 7U G'!I12," at ",'2019 7U G'!G12)</f>
        <v>Athletics at Giants</v>
      </c>
      <c r="F9" s="119"/>
      <c r="G9" s="119" t="str">
        <f>'2019 7U G'!J12</f>
        <v>Cent. Oval - SE</v>
      </c>
      <c r="H9" s="119"/>
      <c r="I9" s="119"/>
      <c r="J9" s="119"/>
      <c r="K9" s="119" t="s">
        <v>89</v>
      </c>
      <c r="L9" s="119"/>
      <c r="M9" s="119" t="str">
        <f>VLOOKUP('2019 7U G'!G12,'2019 7U Teams'!$H$3:$I$18,2,FALSE)</f>
        <v>7UGiants2019</v>
      </c>
      <c r="N9" s="119"/>
      <c r="O9" s="119">
        <v>1</v>
      </c>
      <c r="P9" s="119" t="str">
        <f>VLOOKUP('2019 7U G'!I12,'2019 7U Teams'!$H$3:$I$18,2,FALSE)</f>
        <v>7UAthletics2019</v>
      </c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</row>
    <row r="10" spans="1:28" x14ac:dyDescent="0.25">
      <c r="A10" s="135" t="str">
        <f>TEXT('2019 7U G'!B13,"mm/dd/yyyy")</f>
        <v>04/14/2019</v>
      </c>
      <c r="B10" s="136">
        <f>'2019 7U G'!D13</f>
        <v>0.58333333333333337</v>
      </c>
      <c r="C10" s="135" t="str">
        <f t="shared" si="0"/>
        <v>04/14/2019</v>
      </c>
      <c r="D10" s="136">
        <f>'2019 7U G'!E13</f>
        <v>0.63541666666666674</v>
      </c>
      <c r="E10" s="119" t="str">
        <f>CONCATENATE('2019 7U G'!I13," at ",'2019 7U G'!G13)</f>
        <v>Pirates at Cardinals</v>
      </c>
      <c r="F10" s="119"/>
      <c r="G10" s="119" t="str">
        <f>'2019 7U G'!J13</f>
        <v>Cent. Oval - NW</v>
      </c>
      <c r="H10" s="119"/>
      <c r="I10" s="119"/>
      <c r="J10" s="119"/>
      <c r="K10" s="119" t="s">
        <v>89</v>
      </c>
      <c r="L10" s="119"/>
      <c r="M10" s="119" t="str">
        <f>VLOOKUP('2019 7U G'!G13,'2019 7U Teams'!$H$3:$I$18,2,FALSE)</f>
        <v>7UCardinals2019</v>
      </c>
      <c r="N10" s="119"/>
      <c r="O10" s="119">
        <v>1</v>
      </c>
      <c r="P10" s="119" t="str">
        <f>VLOOKUP('2019 7U G'!I13,'2019 7U Teams'!$H$3:$I$18,2,FALSE)</f>
        <v>7UPirates2019</v>
      </c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</row>
    <row r="11" spans="1:28" x14ac:dyDescent="0.25">
      <c r="A11" s="135" t="str">
        <f>TEXT('2019 7U G'!B14,"mm/dd/yyyy")</f>
        <v>04/14/2019</v>
      </c>
      <c r="B11" s="136">
        <f>'2019 7U G'!D14</f>
        <v>0.58333333333333337</v>
      </c>
      <c r="C11" s="135" t="str">
        <f t="shared" si="0"/>
        <v>04/14/2019</v>
      </c>
      <c r="D11" s="136">
        <f>'2019 7U G'!E14</f>
        <v>0.63541666666666674</v>
      </c>
      <c r="E11" s="119" t="str">
        <f>CONCATENATE('2019 7U G'!I14," at ",'2019 7U G'!G14)</f>
        <v>Giants at Angels</v>
      </c>
      <c r="F11" s="119"/>
      <c r="G11" s="119" t="str">
        <f>'2019 7U G'!J14</f>
        <v>Cent. Oval - NE</v>
      </c>
      <c r="H11" s="119"/>
      <c r="I11" s="119"/>
      <c r="J11" s="119"/>
      <c r="K11" s="119" t="s">
        <v>89</v>
      </c>
      <c r="L11" s="119"/>
      <c r="M11" s="119" t="str">
        <f>VLOOKUP('2019 7U G'!G14,'2019 7U Teams'!$H$3:$I$18,2,FALSE)</f>
        <v>7UAngels2019</v>
      </c>
      <c r="N11" s="119"/>
      <c r="O11" s="119">
        <v>1</v>
      </c>
      <c r="P11" s="119" t="str">
        <f>VLOOKUP('2019 7U G'!I14,'2019 7U Teams'!$H$3:$I$18,2,FALSE)</f>
        <v>7UGiants2019</v>
      </c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</row>
    <row r="12" spans="1:28" x14ac:dyDescent="0.25">
      <c r="A12" s="135" t="str">
        <f>TEXT('2019 7U G'!B15,"mm/dd/yyyy")</f>
        <v>04/14/2019</v>
      </c>
      <c r="B12" s="136">
        <f>'2019 7U G'!D15</f>
        <v>0.58333333333333337</v>
      </c>
      <c r="C12" s="135" t="str">
        <f t="shared" si="0"/>
        <v>04/14/2019</v>
      </c>
      <c r="D12" s="136">
        <f>'2019 7U G'!E15</f>
        <v>0.63541666666666674</v>
      </c>
      <c r="E12" s="119" t="str">
        <f>CONCATENATE('2019 7U G'!I15," at ",'2019 7U G'!G15)</f>
        <v>Athletics at Yankees</v>
      </c>
      <c r="F12" s="119"/>
      <c r="G12" s="119" t="str">
        <f>'2019 7U G'!J15</f>
        <v>Cent. Oval - SW</v>
      </c>
      <c r="H12" s="119"/>
      <c r="I12" s="119"/>
      <c r="J12" s="119"/>
      <c r="K12" s="119" t="s">
        <v>89</v>
      </c>
      <c r="L12" s="119"/>
      <c r="M12" s="119" t="str">
        <f>VLOOKUP('2019 7U G'!G15,'2019 7U Teams'!$H$3:$I$18,2,FALSE)</f>
        <v>7UYankees2019</v>
      </c>
      <c r="N12" s="119"/>
      <c r="O12" s="119">
        <v>1</v>
      </c>
      <c r="P12" s="119" t="str">
        <f>VLOOKUP('2019 7U G'!I15,'2019 7U Teams'!$H$3:$I$18,2,FALSE)</f>
        <v>7UAthletics2019</v>
      </c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</row>
    <row r="13" spans="1:28" x14ac:dyDescent="0.25">
      <c r="A13" s="135" t="str">
        <f>TEXT('2019 7U G'!B16,"mm/dd/yyyy")</f>
        <v>04/14/2019</v>
      </c>
      <c r="B13" s="136">
        <f>'2019 7U G'!D16</f>
        <v>0.58333333333333337</v>
      </c>
      <c r="C13" s="135" t="str">
        <f t="shared" si="0"/>
        <v>04/14/2019</v>
      </c>
      <c r="D13" s="136">
        <f>'2019 7U G'!E16</f>
        <v>0.63541666666666674</v>
      </c>
      <c r="E13" s="119" t="str">
        <f>CONCATENATE('2019 7U G'!I16," at ",'2019 7U G'!G16)</f>
        <v>RedSox at Brewers</v>
      </c>
      <c r="F13" s="119"/>
      <c r="G13" s="119" t="str">
        <f>'2019 7U G'!J16</f>
        <v>Cent. Oval - SE</v>
      </c>
      <c r="H13" s="119"/>
      <c r="I13" s="119"/>
      <c r="J13" s="119"/>
      <c r="K13" s="119" t="s">
        <v>89</v>
      </c>
      <c r="L13" s="119"/>
      <c r="M13" s="119" t="str">
        <f>VLOOKUP('2019 7U G'!G16,'2019 7U Teams'!$H$3:$I$18,2,FALSE)</f>
        <v>7UBrewers2019</v>
      </c>
      <c r="N13" s="119"/>
      <c r="O13" s="119">
        <v>1</v>
      </c>
      <c r="P13" s="119" t="str">
        <f>VLOOKUP('2019 7U G'!I16,'2019 7U Teams'!$H$3:$I$18,2,FALSE)</f>
        <v>7URedSox2019</v>
      </c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</row>
    <row r="14" spans="1:28" x14ac:dyDescent="0.25">
      <c r="A14" s="135" t="str">
        <f>TEXT('2019 7U G'!B17,"mm/dd/yyyy")</f>
        <v>04/14/2019</v>
      </c>
      <c r="B14" s="136">
        <f>'2019 7U G'!D17</f>
        <v>0.64583333333333337</v>
      </c>
      <c r="C14" s="135" t="str">
        <f t="shared" si="0"/>
        <v>04/14/2019</v>
      </c>
      <c r="D14" s="136">
        <f>'2019 7U G'!E17</f>
        <v>0.69791666666666674</v>
      </c>
      <c r="E14" s="119" t="str">
        <f>CONCATENATE('2019 7U G'!I17," at ",'2019 7U G'!G17)</f>
        <v>Rockies at Dodgers</v>
      </c>
      <c r="F14" s="119"/>
      <c r="G14" s="119" t="str">
        <f>'2019 7U G'!J17</f>
        <v>Cent. Oval - NW</v>
      </c>
      <c r="H14" s="119"/>
      <c r="I14" s="119"/>
      <c r="J14" s="119"/>
      <c r="K14" s="119" t="s">
        <v>89</v>
      </c>
      <c r="L14" s="119"/>
      <c r="M14" s="119" t="str">
        <f>VLOOKUP('2019 7U G'!G17,'2019 7U Teams'!$H$3:$I$18,2,FALSE)</f>
        <v>7UDodgers2019</v>
      </c>
      <c r="N14" s="119"/>
      <c r="O14" s="119">
        <v>1</v>
      </c>
      <c r="P14" s="119" t="str">
        <f>VLOOKUP('2019 7U G'!I17,'2019 7U Teams'!$H$3:$I$18,2,FALSE)</f>
        <v>7URockies2019</v>
      </c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</row>
    <row r="15" spans="1:28" x14ac:dyDescent="0.25">
      <c r="A15" s="135" t="str">
        <f>TEXT('2019 7U G'!B18,"mm/dd/yyyy")</f>
        <v>04/14/2019</v>
      </c>
      <c r="B15" s="136">
        <f>'2019 7U G'!D18</f>
        <v>0.64583333333333337</v>
      </c>
      <c r="C15" s="135" t="str">
        <f t="shared" si="0"/>
        <v>04/14/2019</v>
      </c>
      <c r="D15" s="136">
        <f>'2019 7U G'!E18</f>
        <v>0.69791666666666674</v>
      </c>
      <c r="E15" s="119" t="str">
        <f>CONCATENATE('2019 7U G'!I18," at ",'2019 7U G'!G18)</f>
        <v>Mariners at Mets</v>
      </c>
      <c r="F15" s="119"/>
      <c r="G15" s="119" t="str">
        <f>'2019 7U G'!J18</f>
        <v>Cent. Oval - NE</v>
      </c>
      <c r="H15" s="119"/>
      <c r="I15" s="119"/>
      <c r="J15" s="119"/>
      <c r="K15" s="119" t="s">
        <v>89</v>
      </c>
      <c r="L15" s="119"/>
      <c r="M15" s="119" t="str">
        <f>VLOOKUP('2019 7U G'!G18,'2019 7U Teams'!$H$3:$I$18,2,FALSE)</f>
        <v>7UMets2019</v>
      </c>
      <c r="N15" s="119"/>
      <c r="O15" s="119">
        <v>1</v>
      </c>
      <c r="P15" s="119" t="str">
        <f>VLOOKUP('2019 7U G'!I18,'2019 7U Teams'!$H$3:$I$18,2,FALSE)</f>
        <v>7UMariners2019</v>
      </c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</row>
    <row r="16" spans="1:28" x14ac:dyDescent="0.25">
      <c r="A16" s="135" t="str">
        <f>TEXT('2019 7U G'!B19,"mm/dd/yyyy")</f>
        <v>04/14/2019</v>
      </c>
      <c r="B16" s="136">
        <f>'2019 7U G'!D19</f>
        <v>0.64583333333333337</v>
      </c>
      <c r="C16" s="135" t="str">
        <f t="shared" si="0"/>
        <v>04/14/2019</v>
      </c>
      <c r="D16" s="136">
        <f>'2019 7U G'!E19</f>
        <v>0.69791666666666674</v>
      </c>
      <c r="E16" s="119" t="str">
        <f>CONCATENATE('2019 7U G'!I19," at ",'2019 7U G'!G19)</f>
        <v>Cubs at Phillies</v>
      </c>
      <c r="F16" s="119"/>
      <c r="G16" s="119" t="str">
        <f>'2019 7U G'!J19</f>
        <v>Cent. Oval - SW</v>
      </c>
      <c r="H16" s="119"/>
      <c r="I16" s="119"/>
      <c r="J16" s="119"/>
      <c r="K16" s="119" t="s">
        <v>89</v>
      </c>
      <c r="L16" s="119"/>
      <c r="M16" s="119" t="str">
        <f>VLOOKUP('2019 7U G'!G19,'2019 7U Teams'!$H$3:$I$18,2,FALSE)</f>
        <v>7UPhillies2019</v>
      </c>
      <c r="N16" s="119"/>
      <c r="O16" s="119">
        <v>1</v>
      </c>
      <c r="P16" s="119" t="str">
        <f>VLOOKUP('2019 7U G'!I19,'2019 7U Teams'!$H$3:$I$18,2,FALSE)</f>
        <v>7UCubs2019</v>
      </c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</row>
    <row r="17" spans="1:28" x14ac:dyDescent="0.25">
      <c r="A17" s="135" t="str">
        <f>TEXT('2019 7U G'!B20,"mm/dd/yyyy")</f>
        <v>04/14/2019</v>
      </c>
      <c r="B17" s="136">
        <f>'2019 7U G'!D20</f>
        <v>0.64583333333333337</v>
      </c>
      <c r="C17" s="135" t="str">
        <f t="shared" si="0"/>
        <v>04/14/2019</v>
      </c>
      <c r="D17" s="136">
        <f>'2019 7U G'!E20</f>
        <v>0.69791666666666674</v>
      </c>
      <c r="E17" s="119" t="str">
        <f>CONCATENATE('2019 7U G'!I20," at ",'2019 7U G'!G20)</f>
        <v>BlueJays at Tigers</v>
      </c>
      <c r="F17" s="119"/>
      <c r="G17" s="119" t="str">
        <f>'2019 7U G'!J20</f>
        <v>Cent. Oval - SE</v>
      </c>
      <c r="H17" s="119"/>
      <c r="I17" s="119"/>
      <c r="J17" s="119"/>
      <c r="K17" s="119" t="s">
        <v>89</v>
      </c>
      <c r="L17" s="119"/>
      <c r="M17" s="119" t="str">
        <f>VLOOKUP('2019 7U G'!G20,'2019 7U Teams'!$H$3:$I$18,2,FALSE)</f>
        <v>7UTigers2019</v>
      </c>
      <c r="N17" s="119"/>
      <c r="O17" s="119">
        <v>1</v>
      </c>
      <c r="P17" s="119" t="str">
        <f>VLOOKUP('2019 7U G'!I20,'2019 7U Teams'!$H$3:$I$18,2,FALSE)</f>
        <v>7UBlueJays2019</v>
      </c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</row>
    <row r="18" spans="1:28" x14ac:dyDescent="0.25">
      <c r="A18" s="135" t="str">
        <f>TEXT('2019 7U G'!B21,"mm/dd/yyyy")</f>
        <v>04/16/2019</v>
      </c>
      <c r="B18" s="136">
        <f>'2019 7U G'!D21</f>
        <v>0.71875</v>
      </c>
      <c r="C18" s="135" t="str">
        <f t="shared" si="0"/>
        <v>04/16/2019</v>
      </c>
      <c r="D18" s="136">
        <f>'2019 7U G'!E21</f>
        <v>0.77083333333333337</v>
      </c>
      <c r="E18" s="119" t="str">
        <f>CONCATENATE('2019 7U G'!I21," at ",'2019 7U G'!G21)</f>
        <v>Dodgers at Cardinals</v>
      </c>
      <c r="F18" s="119"/>
      <c r="G18" s="119" t="str">
        <f>'2019 7U G'!J21</f>
        <v>Cent. Oval - NW</v>
      </c>
      <c r="H18" s="119"/>
      <c r="I18" s="119"/>
      <c r="J18" s="119"/>
      <c r="K18" s="119" t="s">
        <v>89</v>
      </c>
      <c r="L18" s="119"/>
      <c r="M18" s="119" t="str">
        <f>VLOOKUP('2019 7U G'!G21,'2019 7U Teams'!$H$3:$I$18,2,FALSE)</f>
        <v>7UCardinals2019</v>
      </c>
      <c r="N18" s="119"/>
      <c r="O18" s="119">
        <v>1</v>
      </c>
      <c r="P18" s="119" t="str">
        <f>VLOOKUP('2019 7U G'!I21,'2019 7U Teams'!$H$3:$I$18,2,FALSE)</f>
        <v>7UDodgers2019</v>
      </c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</row>
    <row r="19" spans="1:28" x14ac:dyDescent="0.25">
      <c r="A19" s="135" t="str">
        <f>TEXT('2019 7U G'!B22,"mm/dd/yyyy")</f>
        <v>04/16/2019</v>
      </c>
      <c r="B19" s="136">
        <f>'2019 7U G'!D22</f>
        <v>0.71875</v>
      </c>
      <c r="C19" s="135" t="str">
        <f t="shared" si="0"/>
        <v>04/16/2019</v>
      </c>
      <c r="D19" s="136">
        <f>'2019 7U G'!E22</f>
        <v>0.77083333333333337</v>
      </c>
      <c r="E19" s="119" t="str">
        <f>CONCATENATE('2019 7U G'!I22," at ",'2019 7U G'!G22)</f>
        <v>BlueJays at Pirates</v>
      </c>
      <c r="F19" s="119"/>
      <c r="G19" s="119" t="str">
        <f>'2019 7U G'!J22</f>
        <v>Cent. Oval - NE</v>
      </c>
      <c r="H19" s="119"/>
      <c r="I19" s="119"/>
      <c r="J19" s="119"/>
      <c r="K19" s="119" t="s">
        <v>89</v>
      </c>
      <c r="L19" s="119"/>
      <c r="M19" s="119" t="str">
        <f>VLOOKUP('2019 7U G'!G22,'2019 7U Teams'!$H$3:$I$18,2,FALSE)</f>
        <v>7UPirates2019</v>
      </c>
      <c r="N19" s="119"/>
      <c r="O19" s="119">
        <v>1</v>
      </c>
      <c r="P19" s="119" t="str">
        <f>VLOOKUP('2019 7U G'!I22,'2019 7U Teams'!$H$3:$I$18,2,FALSE)</f>
        <v>7UBlueJays2019</v>
      </c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</row>
    <row r="20" spans="1:28" x14ac:dyDescent="0.25">
      <c r="A20" s="135" t="str">
        <f>TEXT('2019 7U G'!B23,"mm/dd/yyyy")</f>
        <v>04/16/2019</v>
      </c>
      <c r="B20" s="136">
        <f>'2019 7U G'!D23</f>
        <v>0.71875</v>
      </c>
      <c r="C20" s="135" t="str">
        <f t="shared" si="0"/>
        <v>04/16/2019</v>
      </c>
      <c r="D20" s="136">
        <f>'2019 7U G'!E23</f>
        <v>0.77083333333333337</v>
      </c>
      <c r="E20" s="119" t="str">
        <f>CONCATENATE('2019 7U G'!I23," at ",'2019 7U G'!G23)</f>
        <v>Cubs at Angels</v>
      </c>
      <c r="F20" s="119"/>
      <c r="G20" s="119" t="str">
        <f>'2019 7U G'!J23</f>
        <v>Cent. Oval - SW</v>
      </c>
      <c r="H20" s="119"/>
      <c r="I20" s="119"/>
      <c r="J20" s="119"/>
      <c r="K20" s="119" t="s">
        <v>89</v>
      </c>
      <c r="L20" s="119"/>
      <c r="M20" s="119" t="str">
        <f>VLOOKUP('2019 7U G'!G23,'2019 7U Teams'!$H$3:$I$18,2,FALSE)</f>
        <v>7UAngels2019</v>
      </c>
      <c r="N20" s="119"/>
      <c r="O20" s="119">
        <v>1</v>
      </c>
      <c r="P20" s="119" t="str">
        <f>VLOOKUP('2019 7U G'!I23,'2019 7U Teams'!$H$3:$I$18,2,FALSE)</f>
        <v>7UCubs2019</v>
      </c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</row>
    <row r="21" spans="1:28" x14ac:dyDescent="0.25">
      <c r="A21" s="135" t="str">
        <f>TEXT('2019 7U G'!B24,"mm/dd/yyyy")</f>
        <v>04/16/2019</v>
      </c>
      <c r="B21" s="136">
        <f>'2019 7U G'!D24</f>
        <v>0.71875</v>
      </c>
      <c r="C21" s="135" t="str">
        <f t="shared" si="0"/>
        <v>04/16/2019</v>
      </c>
      <c r="D21" s="136">
        <f>'2019 7U G'!E24</f>
        <v>0.77083333333333337</v>
      </c>
      <c r="E21" s="119" t="str">
        <f>CONCATENATE('2019 7U G'!I24," at ",'2019 7U G'!G24)</f>
        <v>Mariners at Tigers</v>
      </c>
      <c r="F21" s="119"/>
      <c r="G21" s="119" t="str">
        <f>'2019 7U G'!J24</f>
        <v>Cent. Oval - SE</v>
      </c>
      <c r="H21" s="119"/>
      <c r="I21" s="119"/>
      <c r="J21" s="119"/>
      <c r="K21" s="119" t="s">
        <v>89</v>
      </c>
      <c r="L21" s="119"/>
      <c r="M21" s="119" t="str">
        <f>VLOOKUP('2019 7U G'!G24,'2019 7U Teams'!$H$3:$I$18,2,FALSE)</f>
        <v>7UTigers2019</v>
      </c>
      <c r="N21" s="119"/>
      <c r="O21" s="119">
        <v>1</v>
      </c>
      <c r="P21" s="119" t="str">
        <f>VLOOKUP('2019 7U G'!I24,'2019 7U Teams'!$H$3:$I$18,2,FALSE)</f>
        <v>7UMariners2019</v>
      </c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</row>
    <row r="22" spans="1:28" x14ac:dyDescent="0.25">
      <c r="A22" s="135" t="str">
        <f>TEXT('2019 7U G'!B25,"mm/dd/yyyy")</f>
        <v>04/18/2019</v>
      </c>
      <c r="B22" s="136">
        <f>'2019 7U G'!D25</f>
        <v>0.75</v>
      </c>
      <c r="C22" s="135" t="str">
        <f t="shared" si="0"/>
        <v>04/18/2019</v>
      </c>
      <c r="D22" s="136">
        <f>'2019 7U G'!E25</f>
        <v>0.80208333333333337</v>
      </c>
      <c r="E22" s="119" t="str">
        <f>CONCATENATE('2019 7U G'!I25," at ",'2019 7U G'!G25)</f>
        <v>Giants at Mets</v>
      </c>
      <c r="F22" s="119"/>
      <c r="G22" s="119" t="str">
        <f>'2019 7U G'!J25</f>
        <v>Cent. Oval - NW</v>
      </c>
      <c r="H22" s="119"/>
      <c r="I22" s="119"/>
      <c r="J22" s="119"/>
      <c r="K22" s="119" t="s">
        <v>89</v>
      </c>
      <c r="L22" s="119"/>
      <c r="M22" s="119" t="str">
        <f>VLOOKUP('2019 7U G'!G25,'2019 7U Teams'!$H$3:$I$18,2,FALSE)</f>
        <v>7UMets2019</v>
      </c>
      <c r="N22" s="119"/>
      <c r="O22" s="119">
        <v>1</v>
      </c>
      <c r="P22" s="119" t="str">
        <f>VLOOKUP('2019 7U G'!I25,'2019 7U Teams'!$H$3:$I$18,2,FALSE)</f>
        <v>7UGiants2019</v>
      </c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</row>
    <row r="23" spans="1:28" x14ac:dyDescent="0.25">
      <c r="A23" s="135" t="str">
        <f>TEXT('2019 7U G'!B26,"mm/dd/yyyy")</f>
        <v>04/18/2019</v>
      </c>
      <c r="B23" s="136">
        <f>'2019 7U G'!D26</f>
        <v>0.75</v>
      </c>
      <c r="C23" s="135" t="str">
        <f t="shared" si="0"/>
        <v>04/18/2019</v>
      </c>
      <c r="D23" s="136">
        <f>'2019 7U G'!E26</f>
        <v>0.80208333333333337</v>
      </c>
      <c r="E23" s="119" t="str">
        <f>CONCATENATE('2019 7U G'!I26," at ",'2019 7U G'!G26)</f>
        <v>Brewers at Yankees</v>
      </c>
      <c r="F23" s="119"/>
      <c r="G23" s="119" t="str">
        <f>'2019 7U G'!J26</f>
        <v>Cent. Oval - NE</v>
      </c>
      <c r="H23" s="119"/>
      <c r="I23" s="119"/>
      <c r="J23" s="119"/>
      <c r="K23" s="119" t="s">
        <v>89</v>
      </c>
      <c r="L23" s="119"/>
      <c r="M23" s="119" t="str">
        <f>VLOOKUP('2019 7U G'!G26,'2019 7U Teams'!$H$3:$I$18,2,FALSE)</f>
        <v>7UYankees2019</v>
      </c>
      <c r="N23" s="119"/>
      <c r="O23" s="119">
        <v>1</v>
      </c>
      <c r="P23" s="119" t="str">
        <f>VLOOKUP('2019 7U G'!I26,'2019 7U Teams'!$H$3:$I$18,2,FALSE)</f>
        <v>7UBrewers2019</v>
      </c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</row>
    <row r="24" spans="1:28" x14ac:dyDescent="0.25">
      <c r="A24" s="135" t="str">
        <f>TEXT('2019 7U G'!B27,"mm/dd/yyyy")</f>
        <v>04/18/2019</v>
      </c>
      <c r="B24" s="136">
        <f>'2019 7U G'!D27</f>
        <v>0.75</v>
      </c>
      <c r="C24" s="135" t="str">
        <f t="shared" si="0"/>
        <v>04/18/2019</v>
      </c>
      <c r="D24" s="136">
        <f>'2019 7U G'!E27</f>
        <v>0.80208333333333337</v>
      </c>
      <c r="E24" s="119" t="str">
        <f>CONCATENATE('2019 7U G'!I27," at ",'2019 7U G'!G27)</f>
        <v>Rockies at Athletics</v>
      </c>
      <c r="F24" s="119"/>
      <c r="G24" s="119" t="str">
        <f>'2019 7U G'!J27</f>
        <v>Cent. Oval - SW</v>
      </c>
      <c r="H24" s="119"/>
      <c r="I24" s="119"/>
      <c r="J24" s="119"/>
      <c r="K24" s="119" t="s">
        <v>89</v>
      </c>
      <c r="L24" s="119"/>
      <c r="M24" s="119" t="str">
        <f>VLOOKUP('2019 7U G'!G27,'2019 7U Teams'!$H$3:$I$18,2,FALSE)</f>
        <v>7UAthletics2019</v>
      </c>
      <c r="N24" s="119"/>
      <c r="O24" s="119">
        <v>1</v>
      </c>
      <c r="P24" s="119" t="str">
        <f>VLOOKUP('2019 7U G'!I27,'2019 7U Teams'!$H$3:$I$18,2,FALSE)</f>
        <v>7URockies2019</v>
      </c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</row>
    <row r="25" spans="1:28" x14ac:dyDescent="0.25">
      <c r="A25" s="135" t="str">
        <f>TEXT('2019 7U G'!B28,"mm/dd/yyyy")</f>
        <v>04/18/2019</v>
      </c>
      <c r="B25" s="136">
        <f>'2019 7U G'!D28</f>
        <v>0.75</v>
      </c>
      <c r="C25" s="135" t="str">
        <f t="shared" si="0"/>
        <v>04/18/2019</v>
      </c>
      <c r="D25" s="136">
        <f>'2019 7U G'!E28</f>
        <v>0.80208333333333337</v>
      </c>
      <c r="E25" s="119" t="str">
        <f>CONCATENATE('2019 7U G'!I28," at ",'2019 7U G'!G28)</f>
        <v>RedSox at Phillies</v>
      </c>
      <c r="F25" s="119"/>
      <c r="G25" s="119" t="str">
        <f>'2019 7U G'!J28</f>
        <v>Cent. Oval - SE</v>
      </c>
      <c r="H25" s="119"/>
      <c r="I25" s="119"/>
      <c r="J25" s="119"/>
      <c r="K25" s="119" t="s">
        <v>89</v>
      </c>
      <c r="L25" s="119"/>
      <c r="M25" s="119" t="str">
        <f>VLOOKUP('2019 7U G'!G28,'2019 7U Teams'!$H$3:$I$18,2,FALSE)</f>
        <v>7UPhillies2019</v>
      </c>
      <c r="N25" s="119"/>
      <c r="O25" s="119">
        <v>1</v>
      </c>
      <c r="P25" s="119" t="str">
        <f>VLOOKUP('2019 7U G'!I28,'2019 7U Teams'!$H$3:$I$18,2,FALSE)</f>
        <v>7URedSox2019</v>
      </c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</row>
    <row r="26" spans="1:28" x14ac:dyDescent="0.25">
      <c r="A26" s="135" t="str">
        <f>TEXT('2019 7U G'!B29,"mm/dd/yyyy")</f>
        <v>04/23/2019</v>
      </c>
      <c r="B26" s="136">
        <f>'2019 7U G'!D29</f>
        <v>0.71875</v>
      </c>
      <c r="C26" s="135" t="str">
        <f t="shared" si="0"/>
        <v>04/23/2019</v>
      </c>
      <c r="D26" s="136">
        <f>'2019 7U G'!E29</f>
        <v>0.77083333333333337</v>
      </c>
      <c r="E26" s="119" t="str">
        <f>CONCATENATE('2019 7U G'!I29," at ",'2019 7U G'!G29)</f>
        <v>Angels at Pirates</v>
      </c>
      <c r="F26" s="119"/>
      <c r="G26" s="119" t="str">
        <f>'2019 7U G'!J29</f>
        <v>Cent. Oval - NW</v>
      </c>
      <c r="H26" s="119"/>
      <c r="I26" s="119"/>
      <c r="J26" s="119"/>
      <c r="K26" s="119" t="s">
        <v>89</v>
      </c>
      <c r="L26" s="119"/>
      <c r="M26" s="119" t="str">
        <f>VLOOKUP('2019 7U G'!G29,'2019 7U Teams'!$H$3:$I$18,2,FALSE)</f>
        <v>7UPirates2019</v>
      </c>
      <c r="N26" s="119"/>
      <c r="O26" s="119">
        <v>1</v>
      </c>
      <c r="P26" s="119" t="str">
        <f>VLOOKUP('2019 7U G'!I29,'2019 7U Teams'!$H$3:$I$18,2,FALSE)</f>
        <v>7UAngels2019</v>
      </c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</row>
    <row r="27" spans="1:28" x14ac:dyDescent="0.25">
      <c r="A27" s="135" t="str">
        <f>TEXT('2019 7U G'!B30,"mm/dd/yyyy")</f>
        <v>04/23/2019</v>
      </c>
      <c r="B27" s="136">
        <f>'2019 7U G'!D30</f>
        <v>0.71875</v>
      </c>
      <c r="C27" s="135" t="str">
        <f t="shared" si="0"/>
        <v>04/23/2019</v>
      </c>
      <c r="D27" s="136">
        <f>'2019 7U G'!E30</f>
        <v>0.77083333333333337</v>
      </c>
      <c r="E27" s="119" t="str">
        <f>CONCATENATE('2019 7U G'!I30," at ",'2019 7U G'!G30)</f>
        <v>Tigers at Mariners</v>
      </c>
      <c r="F27" s="119"/>
      <c r="G27" s="119" t="str">
        <f>'2019 7U G'!J30</f>
        <v>Cent. Oval - NE</v>
      </c>
      <c r="H27" s="119"/>
      <c r="I27" s="119"/>
      <c r="J27" s="119"/>
      <c r="K27" s="119" t="s">
        <v>89</v>
      </c>
      <c r="L27" s="119"/>
      <c r="M27" s="119" t="str">
        <f>VLOOKUP('2019 7U G'!G30,'2019 7U Teams'!$H$3:$I$18,2,FALSE)</f>
        <v>7UMariners2019</v>
      </c>
      <c r="N27" s="119"/>
      <c r="O27" s="119">
        <v>1</v>
      </c>
      <c r="P27" s="119" t="str">
        <f>VLOOKUP('2019 7U G'!I30,'2019 7U Teams'!$H$3:$I$18,2,FALSE)</f>
        <v>7UTigers2019</v>
      </c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</row>
    <row r="28" spans="1:28" x14ac:dyDescent="0.25">
      <c r="A28" s="135" t="str">
        <f>TEXT('2019 7U G'!B31,"mm/dd/yyyy")</f>
        <v>04/23/2019</v>
      </c>
      <c r="B28" s="136">
        <f>'2019 7U G'!D31</f>
        <v>0.71875</v>
      </c>
      <c r="C28" s="135" t="str">
        <f t="shared" si="0"/>
        <v>04/23/2019</v>
      </c>
      <c r="D28" s="136">
        <f>'2019 7U G'!E31</f>
        <v>0.77083333333333337</v>
      </c>
      <c r="E28" s="119" t="str">
        <f>CONCATENATE('2019 7U G'!I31," at ",'2019 7U G'!G31)</f>
        <v>Dodgers at BlueJays</v>
      </c>
      <c r="F28" s="119"/>
      <c r="G28" s="119" t="str">
        <f>'2019 7U G'!J31</f>
        <v>Cent. Oval - SW</v>
      </c>
      <c r="H28" s="119"/>
      <c r="I28" s="119"/>
      <c r="J28" s="119"/>
      <c r="K28" s="119" t="s">
        <v>89</v>
      </c>
      <c r="L28" s="119"/>
      <c r="M28" s="119" t="str">
        <f>VLOOKUP('2019 7U G'!G31,'2019 7U Teams'!$H$3:$I$18,2,FALSE)</f>
        <v>7UBlueJays2019</v>
      </c>
      <c r="N28" s="119"/>
      <c r="O28" s="119">
        <v>1</v>
      </c>
      <c r="P28" s="119" t="str">
        <f>VLOOKUP('2019 7U G'!I31,'2019 7U Teams'!$H$3:$I$18,2,FALSE)</f>
        <v>7UDodgers2019</v>
      </c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</row>
    <row r="29" spans="1:28" x14ac:dyDescent="0.25">
      <c r="A29" s="135" t="str">
        <f>TEXT('2019 7U G'!B32,"mm/dd/yyyy")</f>
        <v>04/23/2019</v>
      </c>
      <c r="B29" s="136">
        <f>'2019 7U G'!D32</f>
        <v>0.71875</v>
      </c>
      <c r="C29" s="135" t="str">
        <f t="shared" si="0"/>
        <v>04/23/2019</v>
      </c>
      <c r="D29" s="136">
        <f>'2019 7U G'!E32</f>
        <v>0.77083333333333337</v>
      </c>
      <c r="E29" s="119" t="str">
        <f>CONCATENATE('2019 7U G'!I32," at ",'2019 7U G'!G32)</f>
        <v>Cardinals at Cubs</v>
      </c>
      <c r="F29" s="119"/>
      <c r="G29" s="119" t="str">
        <f>'2019 7U G'!J32</f>
        <v>Cent. Oval - SE</v>
      </c>
      <c r="H29" s="119"/>
      <c r="I29" s="119"/>
      <c r="J29" s="119"/>
      <c r="K29" s="119" t="s">
        <v>89</v>
      </c>
      <c r="L29" s="119"/>
      <c r="M29" s="119" t="str">
        <f>VLOOKUP('2019 7U G'!G32,'2019 7U Teams'!$H$3:$I$18,2,FALSE)</f>
        <v>7UCubs2019</v>
      </c>
      <c r="N29" s="119"/>
      <c r="O29" s="119">
        <v>1</v>
      </c>
      <c r="P29" s="119" t="str">
        <f>VLOOKUP('2019 7U G'!I32,'2019 7U Teams'!$H$3:$I$18,2,FALSE)</f>
        <v>7UCardinals2019</v>
      </c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</row>
    <row r="30" spans="1:28" x14ac:dyDescent="0.25">
      <c r="A30" s="135" t="str">
        <f>TEXT('2019 7U G'!B33,"mm/dd/yyyy")</f>
        <v>04/25/2019</v>
      </c>
      <c r="B30" s="136">
        <f>'2019 7U G'!D33</f>
        <v>0.75</v>
      </c>
      <c r="C30" s="135" t="str">
        <f t="shared" si="0"/>
        <v>04/25/2019</v>
      </c>
      <c r="D30" s="136">
        <f>'2019 7U G'!E33</f>
        <v>0.80208333333333337</v>
      </c>
      <c r="E30" s="119" t="str">
        <f>CONCATENATE('2019 7U G'!I33," at ",'2019 7U G'!G33)</f>
        <v>Athletics at Yankees</v>
      </c>
      <c r="F30" s="119"/>
      <c r="G30" s="119" t="str">
        <f>'2019 7U G'!J33</f>
        <v>Cent. Oval - NW</v>
      </c>
      <c r="H30" s="119"/>
      <c r="I30" s="119"/>
      <c r="J30" s="119"/>
      <c r="K30" s="119" t="s">
        <v>89</v>
      </c>
      <c r="L30" s="119"/>
      <c r="M30" s="119" t="str">
        <f>VLOOKUP('2019 7U G'!G33,'2019 7U Teams'!$H$3:$I$18,2,FALSE)</f>
        <v>7UYankees2019</v>
      </c>
      <c r="N30" s="119"/>
      <c r="O30" s="119">
        <v>1</v>
      </c>
      <c r="P30" s="119" t="str">
        <f>VLOOKUP('2019 7U G'!I33,'2019 7U Teams'!$H$3:$I$18,2,FALSE)</f>
        <v>7UAthletics2019</v>
      </c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</row>
    <row r="31" spans="1:28" x14ac:dyDescent="0.25">
      <c r="A31" s="135" t="str">
        <f>TEXT('2019 7U G'!B34,"mm/dd/yyyy")</f>
        <v>04/25/2019</v>
      </c>
      <c r="B31" s="136">
        <f>'2019 7U G'!D34</f>
        <v>0.75</v>
      </c>
      <c r="C31" s="135" t="str">
        <f t="shared" si="0"/>
        <v>04/25/2019</v>
      </c>
      <c r="D31" s="136">
        <f>'2019 7U G'!E34</f>
        <v>0.80208333333333337</v>
      </c>
      <c r="E31" s="119" t="str">
        <f>CONCATENATE('2019 7U G'!I34," at ",'2019 7U G'!G34)</f>
        <v>Phillies at Rockies</v>
      </c>
      <c r="F31" s="119"/>
      <c r="G31" s="119" t="str">
        <f>'2019 7U G'!J34</f>
        <v>Cent. Oval - NE</v>
      </c>
      <c r="H31" s="119"/>
      <c r="I31" s="119"/>
      <c r="J31" s="119"/>
      <c r="K31" s="119" t="s">
        <v>89</v>
      </c>
      <c r="L31" s="119"/>
      <c r="M31" s="119" t="str">
        <f>VLOOKUP('2019 7U G'!G34,'2019 7U Teams'!$H$3:$I$18,2,FALSE)</f>
        <v>7URockies2019</v>
      </c>
      <c r="N31" s="119"/>
      <c r="O31" s="119">
        <v>1</v>
      </c>
      <c r="P31" s="119" t="str">
        <f>VLOOKUP('2019 7U G'!I34,'2019 7U Teams'!$H$3:$I$18,2,FALSE)</f>
        <v>7UPhillies2019</v>
      </c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</row>
    <row r="32" spans="1:28" x14ac:dyDescent="0.25">
      <c r="A32" s="135" t="str">
        <f>TEXT('2019 7U G'!B35,"mm/dd/yyyy")</f>
        <v>04/25/2019</v>
      </c>
      <c r="B32" s="136">
        <f>'2019 7U G'!D35</f>
        <v>0.75</v>
      </c>
      <c r="C32" s="135" t="str">
        <f t="shared" si="0"/>
        <v>04/25/2019</v>
      </c>
      <c r="D32" s="136">
        <f>'2019 7U G'!E35</f>
        <v>0.80208333333333337</v>
      </c>
      <c r="E32" s="119" t="str">
        <f>CONCATENATE('2019 7U G'!I35," at ",'2019 7U G'!G35)</f>
        <v>Giants at Brewers</v>
      </c>
      <c r="F32" s="119"/>
      <c r="G32" s="119" t="str">
        <f>'2019 7U G'!J35</f>
        <v>Cent. Oval - SW</v>
      </c>
      <c r="H32" s="119"/>
      <c r="I32" s="119"/>
      <c r="J32" s="119"/>
      <c r="K32" s="119" t="s">
        <v>89</v>
      </c>
      <c r="L32" s="119"/>
      <c r="M32" s="119" t="str">
        <f>VLOOKUP('2019 7U G'!G35,'2019 7U Teams'!$H$3:$I$18,2,FALSE)</f>
        <v>7UBrewers2019</v>
      </c>
      <c r="N32" s="119"/>
      <c r="O32" s="119">
        <v>1</v>
      </c>
      <c r="P32" s="119" t="str">
        <f>VLOOKUP('2019 7U G'!I35,'2019 7U Teams'!$H$3:$I$18,2,FALSE)</f>
        <v>7UGiants2019</v>
      </c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</row>
    <row r="33" spans="1:28" x14ac:dyDescent="0.25">
      <c r="A33" s="135" t="str">
        <f>TEXT('2019 7U G'!B36,"mm/dd/yyyy")</f>
        <v>04/25/2019</v>
      </c>
      <c r="B33" s="136">
        <f>'2019 7U G'!D36</f>
        <v>0.75</v>
      </c>
      <c r="C33" s="135" t="str">
        <f t="shared" si="0"/>
        <v>04/25/2019</v>
      </c>
      <c r="D33" s="136">
        <f>'2019 7U G'!E36</f>
        <v>0.80208333333333337</v>
      </c>
      <c r="E33" s="119" t="str">
        <f>CONCATENATE('2019 7U G'!I36," at ",'2019 7U G'!G36)</f>
        <v>Mets at RedSox</v>
      </c>
      <c r="F33" s="119"/>
      <c r="G33" s="119" t="str">
        <f>'2019 7U G'!J36</f>
        <v>Cent. Oval - SE</v>
      </c>
      <c r="H33" s="119"/>
      <c r="I33" s="119"/>
      <c r="J33" s="119"/>
      <c r="K33" s="119" t="s">
        <v>89</v>
      </c>
      <c r="L33" s="119"/>
      <c r="M33" s="119" t="str">
        <f>VLOOKUP('2019 7U G'!G36,'2019 7U Teams'!$H$3:$I$18,2,FALSE)</f>
        <v>7URedSox2019</v>
      </c>
      <c r="N33" s="119"/>
      <c r="O33" s="119">
        <v>1</v>
      </c>
      <c r="P33" s="119" t="str">
        <f>VLOOKUP('2019 7U G'!I36,'2019 7U Teams'!$H$3:$I$18,2,FALSE)</f>
        <v>7UMets2019</v>
      </c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</row>
    <row r="34" spans="1:28" x14ac:dyDescent="0.25">
      <c r="A34" s="135" t="str">
        <f>TEXT('2019 7U G'!B37,"mm/dd/yyyy")</f>
        <v>04/28/2019</v>
      </c>
      <c r="B34" s="136">
        <f>'2019 7U G'!D37</f>
        <v>0.58333333333333337</v>
      </c>
      <c r="C34" s="135" t="str">
        <f t="shared" si="0"/>
        <v>04/28/2019</v>
      </c>
      <c r="D34" s="136">
        <f>'2019 7U G'!E37</f>
        <v>0.63541666666666674</v>
      </c>
      <c r="E34" s="119" t="str">
        <f>CONCATENATE('2019 7U G'!I37," at ",'2019 7U G'!G37)</f>
        <v>RedSox at Athletics</v>
      </c>
      <c r="F34" s="119"/>
      <c r="G34" s="119" t="str">
        <f>'2019 7U G'!J37</f>
        <v>Cent. Oval - NW</v>
      </c>
      <c r="H34" s="119"/>
      <c r="I34" s="119"/>
      <c r="J34" s="119"/>
      <c r="K34" s="119" t="s">
        <v>89</v>
      </c>
      <c r="L34" s="119"/>
      <c r="M34" s="119" t="str">
        <f>VLOOKUP('2019 7U G'!G37,'2019 7U Teams'!$H$3:$I$18,2,FALSE)</f>
        <v>7UAthletics2019</v>
      </c>
      <c r="N34" s="119"/>
      <c r="O34" s="119">
        <v>1</v>
      </c>
      <c r="P34" s="119" t="str">
        <f>VLOOKUP('2019 7U G'!I37,'2019 7U Teams'!$H$3:$I$18,2,FALSE)</f>
        <v>7URedSox2019</v>
      </c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</row>
    <row r="35" spans="1:28" x14ac:dyDescent="0.25">
      <c r="A35" s="135" t="str">
        <f>TEXT('2019 7U G'!B38,"mm/dd/yyyy")</f>
        <v>04/28/2019</v>
      </c>
      <c r="B35" s="136">
        <f>'2019 7U G'!D38</f>
        <v>0.58333333333333337</v>
      </c>
      <c r="C35" s="135" t="str">
        <f t="shared" si="0"/>
        <v>04/28/2019</v>
      </c>
      <c r="D35" s="136">
        <f>'2019 7U G'!E38</f>
        <v>0.63541666666666674</v>
      </c>
      <c r="E35" s="119" t="str">
        <f>CONCATENATE('2019 7U G'!I38," at ",'2019 7U G'!G38)</f>
        <v>Pirates at Yankees</v>
      </c>
      <c r="F35" s="119"/>
      <c r="G35" s="119" t="str">
        <f>'2019 7U G'!J38</f>
        <v>Cent. Oval - NE</v>
      </c>
      <c r="H35" s="119"/>
      <c r="I35" s="119"/>
      <c r="J35" s="119"/>
      <c r="K35" s="119" t="s">
        <v>89</v>
      </c>
      <c r="L35" s="119"/>
      <c r="M35" s="119" t="str">
        <f>VLOOKUP('2019 7U G'!G38,'2019 7U Teams'!$H$3:$I$18,2,FALSE)</f>
        <v>7UYankees2019</v>
      </c>
      <c r="N35" s="119"/>
      <c r="O35" s="119">
        <v>1</v>
      </c>
      <c r="P35" s="119" t="str">
        <f>VLOOKUP('2019 7U G'!I38,'2019 7U Teams'!$H$3:$I$18,2,FALSE)</f>
        <v>7UPirates2019</v>
      </c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</row>
    <row r="36" spans="1:28" x14ac:dyDescent="0.25">
      <c r="A36" s="135" t="str">
        <f>TEXT('2019 7U G'!B39,"mm/dd/yyyy")</f>
        <v>04/28/2019</v>
      </c>
      <c r="B36" s="136">
        <f>'2019 7U G'!D39</f>
        <v>0.58333333333333337</v>
      </c>
      <c r="C36" s="135" t="str">
        <f t="shared" si="0"/>
        <v>04/28/2019</v>
      </c>
      <c r="D36" s="136">
        <f>'2019 7U G'!E39</f>
        <v>0.63541666666666674</v>
      </c>
      <c r="E36" s="119" t="str">
        <f>CONCATENATE('2019 7U G'!I39," at ",'2019 7U G'!G39)</f>
        <v>Brewers at Cardinals</v>
      </c>
      <c r="F36" s="119"/>
      <c r="G36" s="119" t="str">
        <f>'2019 7U G'!J39</f>
        <v>Cent. Oval - SW</v>
      </c>
      <c r="H36" s="119"/>
      <c r="I36" s="119"/>
      <c r="J36" s="119"/>
      <c r="K36" s="119" t="s">
        <v>89</v>
      </c>
      <c r="L36" s="119"/>
      <c r="M36" s="119" t="str">
        <f>VLOOKUP('2019 7U G'!G39,'2019 7U Teams'!$H$3:$I$18,2,FALSE)</f>
        <v>7UCardinals2019</v>
      </c>
      <c r="N36" s="119"/>
      <c r="O36" s="119">
        <v>1</v>
      </c>
      <c r="P36" s="119" t="str">
        <f>VLOOKUP('2019 7U G'!I39,'2019 7U Teams'!$H$3:$I$18,2,FALSE)</f>
        <v>7UBrewers2019</v>
      </c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</row>
    <row r="37" spans="1:28" x14ac:dyDescent="0.25">
      <c r="A37" s="135" t="str">
        <f>TEXT('2019 7U G'!B40,"mm/dd/yyyy")</f>
        <v>04/28/2019</v>
      </c>
      <c r="B37" s="136">
        <f>'2019 7U G'!D40</f>
        <v>0.58333333333333337</v>
      </c>
      <c r="C37" s="135" t="str">
        <f t="shared" si="0"/>
        <v>04/28/2019</v>
      </c>
      <c r="D37" s="136">
        <f>'2019 7U G'!E40</f>
        <v>0.63541666666666674</v>
      </c>
      <c r="E37" s="119" t="str">
        <f>CONCATENATE('2019 7U G'!I40," at ",'2019 7U G'!G40)</f>
        <v>Giants at Angels</v>
      </c>
      <c r="F37" s="119"/>
      <c r="G37" s="119" t="str">
        <f>'2019 7U G'!J40</f>
        <v>Cent. Oval - SE</v>
      </c>
      <c r="H37" s="119"/>
      <c r="I37" s="119"/>
      <c r="J37" s="119"/>
      <c r="K37" s="119" t="s">
        <v>89</v>
      </c>
      <c r="L37" s="119"/>
      <c r="M37" s="119" t="str">
        <f>VLOOKUP('2019 7U G'!G40,'2019 7U Teams'!$H$3:$I$18,2,FALSE)</f>
        <v>7UAngels2019</v>
      </c>
      <c r="N37" s="119"/>
      <c r="O37" s="119">
        <v>1</v>
      </c>
      <c r="P37" s="119" t="str">
        <f>VLOOKUP('2019 7U G'!I40,'2019 7U Teams'!$H$3:$I$18,2,FALSE)</f>
        <v>7UGiants2019</v>
      </c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</row>
    <row r="38" spans="1:28" x14ac:dyDescent="0.25">
      <c r="A38" s="135" t="str">
        <f>TEXT('2019 7U G'!B41,"mm/dd/yyyy")</f>
        <v>04/28/2019</v>
      </c>
      <c r="B38" s="136">
        <f>'2019 7U G'!D41</f>
        <v>0.64583333333333337</v>
      </c>
      <c r="C38" s="135" t="str">
        <f t="shared" si="0"/>
        <v>04/28/2019</v>
      </c>
      <c r="D38" s="136">
        <f>'2019 7U G'!E41</f>
        <v>0.69791666666666674</v>
      </c>
      <c r="E38" s="119" t="str">
        <f>CONCATENATE('2019 7U G'!I41," at ",'2019 7U G'!G41)</f>
        <v>Mariners at Cubs</v>
      </c>
      <c r="F38" s="119"/>
      <c r="G38" s="119" t="str">
        <f>'2019 7U G'!J41</f>
        <v>Cent. Oval - NW</v>
      </c>
      <c r="H38" s="119"/>
      <c r="I38" s="119"/>
      <c r="J38" s="119"/>
      <c r="K38" s="119" t="s">
        <v>89</v>
      </c>
      <c r="L38" s="119"/>
      <c r="M38" s="119" t="str">
        <f>VLOOKUP('2019 7U G'!G41,'2019 7U Teams'!$H$3:$I$18,2,FALSE)</f>
        <v>7UCubs2019</v>
      </c>
      <c r="N38" s="119"/>
      <c r="O38" s="119">
        <v>1</v>
      </c>
      <c r="P38" s="119" t="str">
        <f>VLOOKUP('2019 7U G'!I41,'2019 7U Teams'!$H$3:$I$18,2,FALSE)</f>
        <v>7UMariners2019</v>
      </c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</row>
    <row r="39" spans="1:28" x14ac:dyDescent="0.25">
      <c r="A39" s="135" t="str">
        <f>TEXT('2019 7U G'!B42,"mm/dd/yyyy")</f>
        <v>04/28/2019</v>
      </c>
      <c r="B39" s="136">
        <f>'2019 7U G'!D42</f>
        <v>0.64583333333333337</v>
      </c>
      <c r="C39" s="135" t="str">
        <f t="shared" si="0"/>
        <v>04/28/2019</v>
      </c>
      <c r="D39" s="136">
        <f>'2019 7U G'!E42</f>
        <v>0.69791666666666674</v>
      </c>
      <c r="E39" s="119" t="str">
        <f>CONCATENATE('2019 7U G'!I42," at ",'2019 7U G'!G42)</f>
        <v>BlueJays at Phillies</v>
      </c>
      <c r="F39" s="119"/>
      <c r="G39" s="119" t="str">
        <f>'2019 7U G'!J42</f>
        <v>Cent. Oval - NE</v>
      </c>
      <c r="H39" s="119"/>
      <c r="I39" s="119"/>
      <c r="J39" s="119"/>
      <c r="K39" s="119" t="s">
        <v>89</v>
      </c>
      <c r="L39" s="119"/>
      <c r="M39" s="119" t="str">
        <f>VLOOKUP('2019 7U G'!G42,'2019 7U Teams'!$H$3:$I$18,2,FALSE)</f>
        <v>7UPhillies2019</v>
      </c>
      <c r="N39" s="119"/>
      <c r="O39" s="119">
        <v>1</v>
      </c>
      <c r="P39" s="119" t="str">
        <f>VLOOKUP('2019 7U G'!I42,'2019 7U Teams'!$H$3:$I$18,2,FALSE)</f>
        <v>7UBlueJays2019</v>
      </c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</row>
    <row r="40" spans="1:28" x14ac:dyDescent="0.25">
      <c r="A40" s="135" t="str">
        <f>TEXT('2019 7U G'!B43,"mm/dd/yyyy")</f>
        <v>04/28/2019</v>
      </c>
      <c r="B40" s="136">
        <f>'2019 7U G'!D43</f>
        <v>0.64583333333333337</v>
      </c>
      <c r="C40" s="135" t="str">
        <f t="shared" si="0"/>
        <v>04/28/2019</v>
      </c>
      <c r="D40" s="136">
        <f>'2019 7U G'!E43</f>
        <v>0.69791666666666674</v>
      </c>
      <c r="E40" s="119" t="str">
        <f>CONCATENATE('2019 7U G'!I43," at ",'2019 7U G'!G43)</f>
        <v>Tigers at Dodgers</v>
      </c>
      <c r="F40" s="119"/>
      <c r="G40" s="119" t="str">
        <f>'2019 7U G'!J43</f>
        <v>Cent. Oval - SW</v>
      </c>
      <c r="H40" s="119"/>
      <c r="I40" s="119"/>
      <c r="J40" s="119"/>
      <c r="K40" s="119" t="s">
        <v>89</v>
      </c>
      <c r="L40" s="119"/>
      <c r="M40" s="119" t="str">
        <f>VLOOKUP('2019 7U G'!G43,'2019 7U Teams'!$H$3:$I$18,2,FALSE)</f>
        <v>7UDodgers2019</v>
      </c>
      <c r="N40" s="119"/>
      <c r="O40" s="119">
        <v>1</v>
      </c>
      <c r="P40" s="119" t="str">
        <f>VLOOKUP('2019 7U G'!I43,'2019 7U Teams'!$H$3:$I$18,2,FALSE)</f>
        <v>7UTigers2019</v>
      </c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</row>
    <row r="41" spans="1:28" x14ac:dyDescent="0.25">
      <c r="A41" s="135" t="str">
        <f>TEXT('2019 7U G'!B44,"mm/dd/yyyy")</f>
        <v>04/28/2019</v>
      </c>
      <c r="B41" s="136">
        <f>'2019 7U G'!D44</f>
        <v>0.64583333333333337</v>
      </c>
      <c r="C41" s="135" t="str">
        <f t="shared" si="0"/>
        <v>04/28/2019</v>
      </c>
      <c r="D41" s="136">
        <f>'2019 7U G'!E44</f>
        <v>0.69791666666666674</v>
      </c>
      <c r="E41" s="119" t="str">
        <f>CONCATENATE('2019 7U G'!I44," at ",'2019 7U G'!G44)</f>
        <v>Rockies at Mets</v>
      </c>
      <c r="F41" s="119"/>
      <c r="G41" s="119" t="str">
        <f>'2019 7U G'!J44</f>
        <v>Cent. Oval - SE</v>
      </c>
      <c r="H41" s="119"/>
      <c r="I41" s="119"/>
      <c r="J41" s="119"/>
      <c r="K41" s="119" t="s">
        <v>89</v>
      </c>
      <c r="L41" s="119"/>
      <c r="M41" s="119" t="str">
        <f>VLOOKUP('2019 7U G'!G44,'2019 7U Teams'!$H$3:$I$18,2,FALSE)</f>
        <v>7UMets2019</v>
      </c>
      <c r="N41" s="119"/>
      <c r="O41" s="119">
        <v>1</v>
      </c>
      <c r="P41" s="119" t="str">
        <f>VLOOKUP('2019 7U G'!I44,'2019 7U Teams'!$H$3:$I$18,2,FALSE)</f>
        <v>7URockies2019</v>
      </c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</row>
    <row r="42" spans="1:28" x14ac:dyDescent="0.25">
      <c r="A42" s="135" t="str">
        <f>TEXT('2019 7U G'!B45,"mm/dd/yyyy")</f>
        <v>04/30/2019</v>
      </c>
      <c r="B42" s="136">
        <f>'2019 7U G'!D45</f>
        <v>0.71875</v>
      </c>
      <c r="C42" s="135" t="str">
        <f t="shared" si="0"/>
        <v>04/30/2019</v>
      </c>
      <c r="D42" s="136">
        <f>'2019 7U G'!E45</f>
        <v>0.77083333333333337</v>
      </c>
      <c r="E42" s="119" t="str">
        <f>CONCATENATE('2019 7U G'!I45," at ",'2019 7U G'!G45)</f>
        <v>BlueJays at Cubs</v>
      </c>
      <c r="F42" s="119"/>
      <c r="G42" s="119" t="str">
        <f>'2019 7U G'!J45</f>
        <v>Cent. Oval - NW</v>
      </c>
      <c r="H42" s="119"/>
      <c r="I42" s="119"/>
      <c r="J42" s="119"/>
      <c r="K42" s="119" t="s">
        <v>89</v>
      </c>
      <c r="L42" s="119"/>
      <c r="M42" s="119" t="str">
        <f>VLOOKUP('2019 7U G'!G45,'2019 7U Teams'!$H$3:$I$18,2,FALSE)</f>
        <v>7UCubs2019</v>
      </c>
      <c r="N42" s="119"/>
      <c r="O42" s="119">
        <v>1</v>
      </c>
      <c r="P42" s="119" t="str">
        <f>VLOOKUP('2019 7U G'!I45,'2019 7U Teams'!$H$3:$I$18,2,FALSE)</f>
        <v>7UBlueJays2019</v>
      </c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</row>
    <row r="43" spans="1:28" x14ac:dyDescent="0.25">
      <c r="A43" s="135" t="str">
        <f>TEXT('2019 7U G'!B46,"mm/dd/yyyy")</f>
        <v>04/30/2019</v>
      </c>
      <c r="B43" s="136">
        <f>'2019 7U G'!D46</f>
        <v>0.71875</v>
      </c>
      <c r="C43" s="135" t="str">
        <f t="shared" si="0"/>
        <v>04/30/2019</v>
      </c>
      <c r="D43" s="136">
        <f>'2019 7U G'!E46</f>
        <v>0.77083333333333337</v>
      </c>
      <c r="E43" s="119" t="str">
        <f>CONCATENATE('2019 7U G'!I46," at ",'2019 7U G'!G46)</f>
        <v>Angels at Dodgers</v>
      </c>
      <c r="F43" s="119"/>
      <c r="G43" s="119" t="str">
        <f>'2019 7U G'!J46</f>
        <v>Cent. Oval - NE</v>
      </c>
      <c r="H43" s="119"/>
      <c r="I43" s="119"/>
      <c r="J43" s="119"/>
      <c r="K43" s="119" t="s">
        <v>89</v>
      </c>
      <c r="L43" s="119"/>
      <c r="M43" s="119" t="str">
        <f>VLOOKUP('2019 7U G'!G46,'2019 7U Teams'!$H$3:$I$18,2,FALSE)</f>
        <v>7UDodgers2019</v>
      </c>
      <c r="N43" s="119"/>
      <c r="O43" s="119">
        <v>1</v>
      </c>
      <c r="P43" s="119" t="str">
        <f>VLOOKUP('2019 7U G'!I46,'2019 7U Teams'!$H$3:$I$18,2,FALSE)</f>
        <v>7UAngels2019</v>
      </c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</row>
    <row r="44" spans="1:28" x14ac:dyDescent="0.25">
      <c r="A44" s="135" t="str">
        <f>TEXT('2019 7U G'!B47,"mm/dd/yyyy")</f>
        <v>04/30/2019</v>
      </c>
      <c r="B44" s="136">
        <f>'2019 7U G'!D47</f>
        <v>0.71875</v>
      </c>
      <c r="C44" s="135" t="str">
        <f t="shared" si="0"/>
        <v>04/30/2019</v>
      </c>
      <c r="D44" s="136">
        <f>'2019 7U G'!E47</f>
        <v>0.77083333333333337</v>
      </c>
      <c r="E44" s="119" t="str">
        <f>CONCATENATE('2019 7U G'!I47," at ",'2019 7U G'!G47)</f>
        <v>Tigers at Cardinals</v>
      </c>
      <c r="F44" s="119"/>
      <c r="G44" s="119" t="str">
        <f>'2019 7U G'!J47</f>
        <v>Cent. Oval - SW</v>
      </c>
      <c r="H44" s="119"/>
      <c r="I44" s="119"/>
      <c r="J44" s="119"/>
      <c r="K44" s="119" t="s">
        <v>89</v>
      </c>
      <c r="L44" s="119"/>
      <c r="M44" s="119" t="str">
        <f>VLOOKUP('2019 7U G'!G47,'2019 7U Teams'!$H$3:$I$18,2,FALSE)</f>
        <v>7UCardinals2019</v>
      </c>
      <c r="N44" s="119"/>
      <c r="O44" s="119">
        <v>1</v>
      </c>
      <c r="P44" s="119" t="str">
        <f>VLOOKUP('2019 7U G'!I47,'2019 7U Teams'!$H$3:$I$18,2,FALSE)</f>
        <v>7UTigers2019</v>
      </c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</row>
    <row r="45" spans="1:28" x14ac:dyDescent="0.25">
      <c r="A45" s="135" t="str">
        <f>TEXT('2019 7U G'!B48,"mm/dd/yyyy")</f>
        <v>04/30/2019</v>
      </c>
      <c r="B45" s="136">
        <f>'2019 7U G'!D48</f>
        <v>0.71875</v>
      </c>
      <c r="C45" s="135" t="str">
        <f t="shared" si="0"/>
        <v>04/30/2019</v>
      </c>
      <c r="D45" s="136">
        <f>'2019 7U G'!E48</f>
        <v>0.77083333333333337</v>
      </c>
      <c r="E45" s="119" t="str">
        <f>CONCATENATE('2019 7U G'!I48," at ",'2019 7U G'!G48)</f>
        <v>Mariners at Pirates</v>
      </c>
      <c r="F45" s="119"/>
      <c r="G45" s="119" t="str">
        <f>'2019 7U G'!J48</f>
        <v>Cent. Oval - SE</v>
      </c>
      <c r="H45" s="119"/>
      <c r="I45" s="119"/>
      <c r="J45" s="119"/>
      <c r="K45" s="119" t="s">
        <v>89</v>
      </c>
      <c r="L45" s="119"/>
      <c r="M45" s="119" t="str">
        <f>VLOOKUP('2019 7U G'!G48,'2019 7U Teams'!$H$3:$I$18,2,FALSE)</f>
        <v>7UPirates2019</v>
      </c>
      <c r="N45" s="119"/>
      <c r="O45" s="119">
        <v>1</v>
      </c>
      <c r="P45" s="119" t="str">
        <f>VLOOKUP('2019 7U G'!I48,'2019 7U Teams'!$H$3:$I$18,2,FALSE)</f>
        <v>7UMariners2019</v>
      </c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</row>
    <row r="46" spans="1:28" x14ac:dyDescent="0.25">
      <c r="A46" s="135" t="str">
        <f>TEXT('2019 7U G'!B49,"mm/dd/yyyy")</f>
        <v>05/02/2019</v>
      </c>
      <c r="B46" s="136">
        <f>'2019 7U G'!D49</f>
        <v>0.75</v>
      </c>
      <c r="C46" s="135" t="str">
        <f t="shared" si="0"/>
        <v>05/02/2019</v>
      </c>
      <c r="D46" s="136">
        <f>'2019 7U G'!E49</f>
        <v>0.80208333333333337</v>
      </c>
      <c r="E46" s="119" t="str">
        <f>CONCATENATE('2019 7U G'!I49," at ",'2019 7U G'!G49)</f>
        <v>Rockies at RedSox</v>
      </c>
      <c r="F46" s="119"/>
      <c r="G46" s="119" t="str">
        <f>'2019 7U G'!J49</f>
        <v>Cent. Oval - NW</v>
      </c>
      <c r="H46" s="119"/>
      <c r="I46" s="119"/>
      <c r="J46" s="119"/>
      <c r="K46" s="119" t="s">
        <v>89</v>
      </c>
      <c r="L46" s="119"/>
      <c r="M46" s="119" t="str">
        <f>VLOOKUP('2019 7U G'!G49,'2019 7U Teams'!$H$3:$I$18,2,FALSE)</f>
        <v>7URedSox2019</v>
      </c>
      <c r="N46" s="119"/>
      <c r="O46" s="119">
        <v>1</v>
      </c>
      <c r="P46" s="119" t="str">
        <f>VLOOKUP('2019 7U G'!I49,'2019 7U Teams'!$H$3:$I$18,2,FALSE)</f>
        <v>7URockies2019</v>
      </c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</row>
    <row r="47" spans="1:28" x14ac:dyDescent="0.25">
      <c r="A47" s="135" t="str">
        <f>TEXT('2019 7U G'!B50,"mm/dd/yyyy")</f>
        <v>05/02/2019</v>
      </c>
      <c r="B47" s="136">
        <f>'2019 7U G'!D50</f>
        <v>0.75</v>
      </c>
      <c r="C47" s="135" t="str">
        <f t="shared" si="0"/>
        <v>05/02/2019</v>
      </c>
      <c r="D47" s="136">
        <f>'2019 7U G'!E50</f>
        <v>0.80208333333333337</v>
      </c>
      <c r="E47" s="119" t="str">
        <f>CONCATENATE('2019 7U G'!I50," at ",'2019 7U G'!G50)</f>
        <v>Athletics at Giants</v>
      </c>
      <c r="F47" s="119"/>
      <c r="G47" s="119" t="str">
        <f>'2019 7U G'!J50</f>
        <v>Cent. Oval - NE</v>
      </c>
      <c r="H47" s="119"/>
      <c r="I47" s="119"/>
      <c r="J47" s="119"/>
      <c r="K47" s="119" t="s">
        <v>89</v>
      </c>
      <c r="L47" s="119"/>
      <c r="M47" s="119" t="str">
        <f>VLOOKUP('2019 7U G'!G50,'2019 7U Teams'!$H$3:$I$18,2,FALSE)</f>
        <v>7UGiants2019</v>
      </c>
      <c r="N47" s="119"/>
      <c r="O47" s="119">
        <v>1</v>
      </c>
      <c r="P47" s="119" t="str">
        <f>VLOOKUP('2019 7U G'!I50,'2019 7U Teams'!$H$3:$I$18,2,FALSE)</f>
        <v>7UAthletics2019</v>
      </c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</row>
    <row r="48" spans="1:28" x14ac:dyDescent="0.25">
      <c r="A48" s="135" t="str">
        <f>TEXT('2019 7U G'!B51,"mm/dd/yyyy")</f>
        <v>05/02/2019</v>
      </c>
      <c r="B48" s="136">
        <f>'2019 7U G'!D51</f>
        <v>0.75</v>
      </c>
      <c r="C48" s="135" t="str">
        <f t="shared" si="0"/>
        <v>05/02/2019</v>
      </c>
      <c r="D48" s="136">
        <f>'2019 7U G'!E51</f>
        <v>0.80208333333333337</v>
      </c>
      <c r="E48" s="119" t="str">
        <f>CONCATENATE('2019 7U G'!I51," at ",'2019 7U G'!G51)</f>
        <v>Phillies at Mets</v>
      </c>
      <c r="F48" s="119"/>
      <c r="G48" s="119" t="str">
        <f>'2019 7U G'!J51</f>
        <v>Cent. Oval - SW</v>
      </c>
      <c r="H48" s="119"/>
      <c r="I48" s="119"/>
      <c r="J48" s="119"/>
      <c r="K48" s="119" t="s">
        <v>89</v>
      </c>
      <c r="L48" s="119"/>
      <c r="M48" s="119" t="str">
        <f>VLOOKUP('2019 7U G'!G51,'2019 7U Teams'!$H$3:$I$18,2,FALSE)</f>
        <v>7UMets2019</v>
      </c>
      <c r="N48" s="119"/>
      <c r="O48" s="119">
        <v>1</v>
      </c>
      <c r="P48" s="119" t="str">
        <f>VLOOKUP('2019 7U G'!I51,'2019 7U Teams'!$H$3:$I$18,2,FALSE)</f>
        <v>7UPhillies2019</v>
      </c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</row>
    <row r="49" spans="1:28" x14ac:dyDescent="0.25">
      <c r="A49" s="135" t="str">
        <f>TEXT('2019 7U G'!B52,"mm/dd/yyyy")</f>
        <v>05/02/2019</v>
      </c>
      <c r="B49" s="136">
        <f>'2019 7U G'!D52</f>
        <v>0.75</v>
      </c>
      <c r="C49" s="135" t="str">
        <f t="shared" si="0"/>
        <v>05/02/2019</v>
      </c>
      <c r="D49" s="136">
        <f>'2019 7U G'!E52</f>
        <v>0.80208333333333337</v>
      </c>
      <c r="E49" s="119" t="str">
        <f>CONCATENATE('2019 7U G'!I52," at ",'2019 7U G'!G52)</f>
        <v>Brewers at Yankees</v>
      </c>
      <c r="F49" s="119"/>
      <c r="G49" s="119" t="str">
        <f>'2019 7U G'!J52</f>
        <v>Cent. Oval - SE</v>
      </c>
      <c r="H49" s="119"/>
      <c r="I49" s="119"/>
      <c r="J49" s="119"/>
      <c r="K49" s="119" t="s">
        <v>89</v>
      </c>
      <c r="L49" s="119"/>
      <c r="M49" s="119" t="str">
        <f>VLOOKUP('2019 7U G'!G52,'2019 7U Teams'!$H$3:$I$18,2,FALSE)</f>
        <v>7UYankees2019</v>
      </c>
      <c r="N49" s="119"/>
      <c r="O49" s="119">
        <v>1</v>
      </c>
      <c r="P49" s="119" t="str">
        <f>VLOOKUP('2019 7U G'!I52,'2019 7U Teams'!$H$3:$I$18,2,FALSE)</f>
        <v>7UBrewers2019</v>
      </c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</row>
    <row r="50" spans="1:28" x14ac:dyDescent="0.25">
      <c r="A50" s="135" t="str">
        <f>TEXT('2019 7U G'!B53,"mm/dd/yyyy")</f>
        <v>05/05/2019</v>
      </c>
      <c r="B50" s="136">
        <f>'2019 7U G'!D53</f>
        <v>0.58333333333333337</v>
      </c>
      <c r="C50" s="135" t="str">
        <f t="shared" si="0"/>
        <v>05/05/2019</v>
      </c>
      <c r="D50" s="136">
        <f>'2019 7U G'!E53</f>
        <v>0.63541666666666674</v>
      </c>
      <c r="E50" s="119" t="str">
        <f>CONCATENATE('2019 7U G'!I53," at ",'2019 7U G'!G53)</f>
        <v>Yankees at Angels</v>
      </c>
      <c r="F50" s="119"/>
      <c r="G50" s="119" t="str">
        <f>'2019 7U G'!J53</f>
        <v>Cent. Oval - NW</v>
      </c>
      <c r="H50" s="119"/>
      <c r="I50" s="119"/>
      <c r="J50" s="119"/>
      <c r="K50" s="119" t="s">
        <v>89</v>
      </c>
      <c r="L50" s="119"/>
      <c r="M50" s="119" t="str">
        <f>VLOOKUP('2019 7U G'!G53,'2019 7U Teams'!$H$3:$I$18,2,FALSE)</f>
        <v>7UAngels2019</v>
      </c>
      <c r="N50" s="119"/>
      <c r="O50" s="119">
        <v>1</v>
      </c>
      <c r="P50" s="119" t="str">
        <f>VLOOKUP('2019 7U G'!I53,'2019 7U Teams'!$H$3:$I$18,2,FALSE)</f>
        <v>7UYankees2019</v>
      </c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</row>
    <row r="51" spans="1:28" x14ac:dyDescent="0.25">
      <c r="A51" s="135" t="str">
        <f>TEXT('2019 7U G'!B54,"mm/dd/yyyy")</f>
        <v>05/05/2019</v>
      </c>
      <c r="B51" s="136">
        <f>'2019 7U G'!D54</f>
        <v>0.58333333333333337</v>
      </c>
      <c r="C51" s="135" t="str">
        <f t="shared" si="0"/>
        <v>05/05/2019</v>
      </c>
      <c r="D51" s="136">
        <f>'2019 7U G'!E54</f>
        <v>0.63541666666666674</v>
      </c>
      <c r="E51" s="119" t="str">
        <f>CONCATENATE('2019 7U G'!I54," at ",'2019 7U G'!G54)</f>
        <v>RedSox at Brewers</v>
      </c>
      <c r="F51" s="119"/>
      <c r="G51" s="119" t="str">
        <f>'2019 7U G'!J54</f>
        <v>Cent. Oval - NE</v>
      </c>
      <c r="H51" s="119"/>
      <c r="I51" s="119"/>
      <c r="J51" s="119"/>
      <c r="K51" s="119" t="s">
        <v>89</v>
      </c>
      <c r="L51" s="119"/>
      <c r="M51" s="119" t="str">
        <f>VLOOKUP('2019 7U G'!G54,'2019 7U Teams'!$H$3:$I$18,2,FALSE)</f>
        <v>7UBrewers2019</v>
      </c>
      <c r="N51" s="119"/>
      <c r="O51" s="119">
        <v>1</v>
      </c>
      <c r="P51" s="119" t="str">
        <f>VLOOKUP('2019 7U G'!I54,'2019 7U Teams'!$H$3:$I$18,2,FALSE)</f>
        <v>7URedSox2019</v>
      </c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</row>
    <row r="52" spans="1:28" x14ac:dyDescent="0.25">
      <c r="A52" s="135" t="str">
        <f>TEXT('2019 7U G'!B55,"mm/dd/yyyy")</f>
        <v>05/05/2019</v>
      </c>
      <c r="B52" s="136">
        <f>'2019 7U G'!D55</f>
        <v>0.58333333333333337</v>
      </c>
      <c r="C52" s="135" t="str">
        <f t="shared" si="0"/>
        <v>05/05/2019</v>
      </c>
      <c r="D52" s="136">
        <f>'2019 7U G'!E55</f>
        <v>0.63541666666666674</v>
      </c>
      <c r="E52" s="119" t="str">
        <f>CONCATENATE('2019 7U G'!I55," at ",'2019 7U G'!G55)</f>
        <v>Pirates at Giants</v>
      </c>
      <c r="F52" s="119"/>
      <c r="G52" s="119" t="str">
        <f>'2019 7U G'!J55</f>
        <v>Cent. Oval - SW</v>
      </c>
      <c r="H52" s="119"/>
      <c r="I52" s="119"/>
      <c r="J52" s="119"/>
      <c r="K52" s="119" t="s">
        <v>89</v>
      </c>
      <c r="L52" s="119"/>
      <c r="M52" s="119" t="str">
        <f>VLOOKUP('2019 7U G'!G55,'2019 7U Teams'!$H$3:$I$18,2,FALSE)</f>
        <v>7UGiants2019</v>
      </c>
      <c r="N52" s="119"/>
      <c r="O52" s="119">
        <v>1</v>
      </c>
      <c r="P52" s="119" t="str">
        <f>VLOOKUP('2019 7U G'!I55,'2019 7U Teams'!$H$3:$I$18,2,FALSE)</f>
        <v>7UPirates2019</v>
      </c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</row>
    <row r="53" spans="1:28" x14ac:dyDescent="0.25">
      <c r="A53" s="135" t="str">
        <f>TEXT('2019 7U G'!B56,"mm/dd/yyyy")</f>
        <v>05/05/2019</v>
      </c>
      <c r="B53" s="136">
        <f>'2019 7U G'!D56</f>
        <v>0.58333333333333337</v>
      </c>
      <c r="C53" s="135" t="str">
        <f t="shared" si="0"/>
        <v>05/05/2019</v>
      </c>
      <c r="D53" s="136">
        <f>'2019 7U G'!E56</f>
        <v>0.63541666666666674</v>
      </c>
      <c r="E53" s="119" t="str">
        <f>CONCATENATE('2019 7U G'!I56," at ",'2019 7U G'!G56)</f>
        <v>Cardinals at Athletics</v>
      </c>
      <c r="F53" s="119"/>
      <c r="G53" s="119" t="str">
        <f>'2019 7U G'!J56</f>
        <v>Cent. Oval - SE</v>
      </c>
      <c r="H53" s="119"/>
      <c r="I53" s="119"/>
      <c r="J53" s="119"/>
      <c r="K53" s="119" t="s">
        <v>89</v>
      </c>
      <c r="L53" s="119"/>
      <c r="M53" s="119" t="str">
        <f>VLOOKUP('2019 7U G'!G56,'2019 7U Teams'!$H$3:$I$18,2,FALSE)</f>
        <v>7UAthletics2019</v>
      </c>
      <c r="N53" s="119"/>
      <c r="O53" s="119">
        <v>1</v>
      </c>
      <c r="P53" s="119" t="str">
        <f>VLOOKUP('2019 7U G'!I56,'2019 7U Teams'!$H$3:$I$18,2,FALSE)</f>
        <v>7UCardinals2019</v>
      </c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</row>
    <row r="54" spans="1:28" x14ac:dyDescent="0.25">
      <c r="A54" s="135" t="str">
        <f>TEXT('2019 7U G'!B57,"mm/dd/yyyy")</f>
        <v>05/05/2019</v>
      </c>
      <c r="B54" s="136">
        <f>'2019 7U G'!D57</f>
        <v>0.64583333333333337</v>
      </c>
      <c r="C54" s="135" t="str">
        <f t="shared" si="0"/>
        <v>05/05/2019</v>
      </c>
      <c r="D54" s="136">
        <f>'2019 7U G'!E57</f>
        <v>0.69791666666666674</v>
      </c>
      <c r="E54" s="119" t="str">
        <f>CONCATENATE('2019 7U G'!I57," at ",'2019 7U G'!G57)</f>
        <v>Phillies at Mets</v>
      </c>
      <c r="F54" s="119"/>
      <c r="G54" s="119" t="str">
        <f>'2019 7U G'!J57</f>
        <v>Cent. Oval - NW</v>
      </c>
      <c r="H54" s="119"/>
      <c r="I54" s="119"/>
      <c r="J54" s="119"/>
      <c r="K54" s="119" t="s">
        <v>89</v>
      </c>
      <c r="L54" s="119"/>
      <c r="M54" s="119" t="str">
        <f>VLOOKUP('2019 7U G'!G57,'2019 7U Teams'!$H$3:$I$18,2,FALSE)</f>
        <v>7UMets2019</v>
      </c>
      <c r="N54" s="119"/>
      <c r="O54" s="119">
        <v>1</v>
      </c>
      <c r="P54" s="119" t="str">
        <f>VLOOKUP('2019 7U G'!I57,'2019 7U Teams'!$H$3:$I$18,2,FALSE)</f>
        <v>7UPhillies2019</v>
      </c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</row>
    <row r="55" spans="1:28" x14ac:dyDescent="0.25">
      <c r="A55" s="135" t="str">
        <f>TEXT('2019 7U G'!B58,"mm/dd/yyyy")</f>
        <v>05/05/2019</v>
      </c>
      <c r="B55" s="136">
        <f>'2019 7U G'!D58</f>
        <v>0.64583333333333337</v>
      </c>
      <c r="C55" s="135" t="str">
        <f t="shared" si="0"/>
        <v>05/05/2019</v>
      </c>
      <c r="D55" s="136">
        <f>'2019 7U G'!E58</f>
        <v>0.69791666666666674</v>
      </c>
      <c r="E55" s="119" t="str">
        <f>CONCATENATE('2019 7U G'!I58," at ",'2019 7U G'!G58)</f>
        <v>Mariners at Tigers</v>
      </c>
      <c r="F55" s="119"/>
      <c r="G55" s="119" t="str">
        <f>'2019 7U G'!J58</f>
        <v>Cent. Oval - NE</v>
      </c>
      <c r="H55" s="119"/>
      <c r="I55" s="119"/>
      <c r="J55" s="119"/>
      <c r="K55" s="119" t="s">
        <v>89</v>
      </c>
      <c r="L55" s="119"/>
      <c r="M55" s="119" t="str">
        <f>VLOOKUP('2019 7U G'!G58,'2019 7U Teams'!$H$3:$I$18,2,FALSE)</f>
        <v>7UTigers2019</v>
      </c>
      <c r="N55" s="119"/>
      <c r="O55" s="119">
        <v>1</v>
      </c>
      <c r="P55" s="119" t="str">
        <f>VLOOKUP('2019 7U G'!I58,'2019 7U Teams'!$H$3:$I$18,2,FALSE)</f>
        <v>7UMariners2019</v>
      </c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</row>
    <row r="56" spans="1:28" x14ac:dyDescent="0.25">
      <c r="A56" s="135" t="str">
        <f>TEXT('2019 7U G'!B59,"mm/dd/yyyy")</f>
        <v>05/05/2019</v>
      </c>
      <c r="B56" s="136">
        <f>'2019 7U G'!D59</f>
        <v>0.64583333333333337</v>
      </c>
      <c r="C56" s="135" t="str">
        <f t="shared" si="0"/>
        <v>05/05/2019</v>
      </c>
      <c r="D56" s="136">
        <f>'2019 7U G'!E59</f>
        <v>0.69791666666666674</v>
      </c>
      <c r="E56" s="119" t="str">
        <f>CONCATENATE('2019 7U G'!I59," at ",'2019 7U G'!G59)</f>
        <v>BlueJays at Rockies</v>
      </c>
      <c r="F56" s="119"/>
      <c r="G56" s="119" t="str">
        <f>'2019 7U G'!J59</f>
        <v>Cent. Oval - SW</v>
      </c>
      <c r="H56" s="119"/>
      <c r="I56" s="119"/>
      <c r="J56" s="119"/>
      <c r="K56" s="119" t="s">
        <v>89</v>
      </c>
      <c r="L56" s="119"/>
      <c r="M56" s="119" t="str">
        <f>VLOOKUP('2019 7U G'!G59,'2019 7U Teams'!$H$3:$I$18,2,FALSE)</f>
        <v>7URockies2019</v>
      </c>
      <c r="N56" s="119"/>
      <c r="O56" s="119">
        <v>1</v>
      </c>
      <c r="P56" s="119" t="str">
        <f>VLOOKUP('2019 7U G'!I59,'2019 7U Teams'!$H$3:$I$18,2,FALSE)</f>
        <v>7UBlueJays2019</v>
      </c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</row>
    <row r="57" spans="1:28" x14ac:dyDescent="0.25">
      <c r="A57" s="135" t="str">
        <f>TEXT('2019 7U G'!B60,"mm/dd/yyyy")</f>
        <v>05/05/2019</v>
      </c>
      <c r="B57" s="136">
        <f>'2019 7U G'!D60</f>
        <v>0.64583333333333337</v>
      </c>
      <c r="C57" s="135" t="str">
        <f t="shared" si="0"/>
        <v>05/05/2019</v>
      </c>
      <c r="D57" s="136">
        <f>'2019 7U G'!E60</f>
        <v>0.69791666666666674</v>
      </c>
      <c r="E57" s="119" t="str">
        <f>CONCATENATE('2019 7U G'!I60," at ",'2019 7U G'!G60)</f>
        <v>Dodgers at Cubs</v>
      </c>
      <c r="F57" s="119"/>
      <c r="G57" s="119" t="str">
        <f>'2019 7U G'!J60</f>
        <v>Cent. Oval - SE</v>
      </c>
      <c r="H57" s="119"/>
      <c r="I57" s="119"/>
      <c r="J57" s="119"/>
      <c r="K57" s="119" t="s">
        <v>89</v>
      </c>
      <c r="L57" s="119"/>
      <c r="M57" s="119" t="str">
        <f>VLOOKUP('2019 7U G'!G60,'2019 7U Teams'!$H$3:$I$18,2,FALSE)</f>
        <v>7UCubs2019</v>
      </c>
      <c r="N57" s="119"/>
      <c r="O57" s="119">
        <v>1</v>
      </c>
      <c r="P57" s="119" t="str">
        <f>VLOOKUP('2019 7U G'!I60,'2019 7U Teams'!$H$3:$I$18,2,FALSE)</f>
        <v>7UDodgers2019</v>
      </c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</row>
    <row r="58" spans="1:28" x14ac:dyDescent="0.25">
      <c r="A58" s="135" t="str">
        <f>TEXT('2019 7U G'!B61,"mm/dd/yyyy")</f>
        <v>05/07/2019</v>
      </c>
      <c r="B58" s="136">
        <f>'2019 7U G'!D61</f>
        <v>0.71875</v>
      </c>
      <c r="C58" s="135" t="str">
        <f t="shared" si="0"/>
        <v>05/07/2019</v>
      </c>
      <c r="D58" s="136">
        <f>'2019 7U G'!E61</f>
        <v>0.77083333333333337</v>
      </c>
      <c r="E58" s="119" t="str">
        <f>CONCATENATE('2019 7U G'!I61," at ",'2019 7U G'!G61)</f>
        <v>Pirates at Tigers</v>
      </c>
      <c r="F58" s="119"/>
      <c r="G58" s="119" t="str">
        <f>'2019 7U G'!J61</f>
        <v>Cent. Oval - NW</v>
      </c>
      <c r="H58" s="119"/>
      <c r="I58" s="119"/>
      <c r="J58" s="119"/>
      <c r="K58" s="119" t="s">
        <v>89</v>
      </c>
      <c r="L58" s="119"/>
      <c r="M58" s="119" t="str">
        <f>VLOOKUP('2019 7U G'!G61,'2019 7U Teams'!$H$3:$I$18,2,FALSE)</f>
        <v>7UTigers2019</v>
      </c>
      <c r="N58" s="119"/>
      <c r="O58" s="119">
        <v>1</v>
      </c>
      <c r="P58" s="119" t="str">
        <f>VLOOKUP('2019 7U G'!I61,'2019 7U Teams'!$H$3:$I$18,2,FALSE)</f>
        <v>7UPirates2019</v>
      </c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</row>
    <row r="59" spans="1:28" x14ac:dyDescent="0.25">
      <c r="A59" s="135" t="str">
        <f>TEXT('2019 7U G'!B62,"mm/dd/yyyy")</f>
        <v>05/07/2019</v>
      </c>
      <c r="B59" s="136">
        <f>'2019 7U G'!D62</f>
        <v>0.71875</v>
      </c>
      <c r="C59" s="135" t="str">
        <f t="shared" si="0"/>
        <v>05/07/2019</v>
      </c>
      <c r="D59" s="136">
        <f>'2019 7U G'!E62</f>
        <v>0.77083333333333337</v>
      </c>
      <c r="E59" s="119" t="str">
        <f>CONCATENATE('2019 7U G'!I62," at ",'2019 7U G'!G62)</f>
        <v>Cardinals at BlueJays</v>
      </c>
      <c r="F59" s="119"/>
      <c r="G59" s="119" t="str">
        <f>'2019 7U G'!J62</f>
        <v>Cent. Oval - NE</v>
      </c>
      <c r="H59" s="119"/>
      <c r="I59" s="119"/>
      <c r="J59" s="119"/>
      <c r="K59" s="119" t="s">
        <v>89</v>
      </c>
      <c r="L59" s="119"/>
      <c r="M59" s="119" t="str">
        <f>VLOOKUP('2019 7U G'!G62,'2019 7U Teams'!$H$3:$I$18,2,FALSE)</f>
        <v>7UBlueJays2019</v>
      </c>
      <c r="N59" s="119"/>
      <c r="O59" s="119">
        <v>1</v>
      </c>
      <c r="P59" s="119" t="str">
        <f>VLOOKUP('2019 7U G'!I62,'2019 7U Teams'!$H$3:$I$18,2,FALSE)</f>
        <v>7UCardinals2019</v>
      </c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</row>
    <row r="60" spans="1:28" x14ac:dyDescent="0.25">
      <c r="A60" s="135" t="str">
        <f>TEXT('2019 7U G'!B63,"mm/dd/yyyy")</f>
        <v>05/07/2019</v>
      </c>
      <c r="B60" s="136">
        <f>'2019 7U G'!D63</f>
        <v>0.71875</v>
      </c>
      <c r="C60" s="135" t="str">
        <f t="shared" si="0"/>
        <v>05/07/2019</v>
      </c>
      <c r="D60" s="136">
        <f>'2019 7U G'!E63</f>
        <v>0.77083333333333337</v>
      </c>
      <c r="E60" s="119" t="str">
        <f>CONCATENATE('2019 7U G'!I63," at ",'2019 7U G'!G63)</f>
        <v>Mariners at Dodgers</v>
      </c>
      <c r="F60" s="119"/>
      <c r="G60" s="119" t="str">
        <f>'2019 7U G'!J63</f>
        <v>Cent. Oval - SW</v>
      </c>
      <c r="H60" s="119"/>
      <c r="I60" s="119"/>
      <c r="J60" s="119"/>
      <c r="K60" s="119" t="s">
        <v>89</v>
      </c>
      <c r="L60" s="119"/>
      <c r="M60" s="119" t="str">
        <f>VLOOKUP('2019 7U G'!G63,'2019 7U Teams'!$H$3:$I$18,2,FALSE)</f>
        <v>7UDodgers2019</v>
      </c>
      <c r="N60" s="119"/>
      <c r="O60" s="119">
        <v>1</v>
      </c>
      <c r="P60" s="119" t="str">
        <f>VLOOKUP('2019 7U G'!I63,'2019 7U Teams'!$H$3:$I$18,2,FALSE)</f>
        <v>7UMariners2019</v>
      </c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</row>
    <row r="61" spans="1:28" x14ac:dyDescent="0.25">
      <c r="A61" s="135" t="str">
        <f>TEXT('2019 7U G'!B64,"mm/dd/yyyy")</f>
        <v>05/07/2019</v>
      </c>
      <c r="B61" s="136">
        <f>'2019 7U G'!D64</f>
        <v>0.71875</v>
      </c>
      <c r="C61" s="135" t="str">
        <f t="shared" si="0"/>
        <v>05/07/2019</v>
      </c>
      <c r="D61" s="136">
        <f>'2019 7U G'!E64</f>
        <v>0.77083333333333337</v>
      </c>
      <c r="E61" s="119" t="str">
        <f>CONCATENATE('2019 7U G'!I64," at ",'2019 7U G'!G64)</f>
        <v>Cubs at Angels</v>
      </c>
      <c r="F61" s="119"/>
      <c r="G61" s="119" t="str">
        <f>'2019 7U G'!J64</f>
        <v>Cent. Oval - SE</v>
      </c>
      <c r="H61" s="119"/>
      <c r="I61" s="119"/>
      <c r="J61" s="119"/>
      <c r="K61" s="119" t="s">
        <v>89</v>
      </c>
      <c r="L61" s="119"/>
      <c r="M61" s="119" t="str">
        <f>VLOOKUP('2019 7U G'!G64,'2019 7U Teams'!$H$3:$I$18,2,FALSE)</f>
        <v>7UAngels2019</v>
      </c>
      <c r="N61" s="119"/>
      <c r="O61" s="119">
        <v>1</v>
      </c>
      <c r="P61" s="119" t="str">
        <f>VLOOKUP('2019 7U G'!I64,'2019 7U Teams'!$H$3:$I$18,2,FALSE)</f>
        <v>7UCubs2019</v>
      </c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</row>
    <row r="62" spans="1:28" x14ac:dyDescent="0.25">
      <c r="A62" s="135" t="str">
        <f>TEXT('2019 7U G'!B65,"mm/dd/yyyy")</f>
        <v>05/09/2019</v>
      </c>
      <c r="B62" s="136">
        <f>'2019 7U G'!D65</f>
        <v>0.75</v>
      </c>
      <c r="C62" s="135" t="str">
        <f t="shared" si="0"/>
        <v>05/09/2019</v>
      </c>
      <c r="D62" s="136">
        <f>'2019 7U G'!E65</f>
        <v>0.80208333333333337</v>
      </c>
      <c r="E62" s="119" t="str">
        <f>CONCATENATE('2019 7U G'!I65," at ",'2019 7U G'!G65)</f>
        <v>Yankees at Phillies</v>
      </c>
      <c r="F62" s="119"/>
      <c r="G62" s="119" t="str">
        <f>'2019 7U G'!J65</f>
        <v>Cent. Oval - NW</v>
      </c>
      <c r="H62" s="119"/>
      <c r="I62" s="119"/>
      <c r="J62" s="119"/>
      <c r="K62" s="119" t="s">
        <v>89</v>
      </c>
      <c r="L62" s="119"/>
      <c r="M62" s="119" t="str">
        <f>VLOOKUP('2019 7U G'!G65,'2019 7U Teams'!$H$3:$I$18,2,FALSE)</f>
        <v>7UPhillies2019</v>
      </c>
      <c r="N62" s="119"/>
      <c r="O62" s="119">
        <v>1</v>
      </c>
      <c r="P62" s="119" t="str">
        <f>VLOOKUP('2019 7U G'!I65,'2019 7U Teams'!$H$3:$I$18,2,FALSE)</f>
        <v>7UYankees2019</v>
      </c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</row>
    <row r="63" spans="1:28" x14ac:dyDescent="0.25">
      <c r="A63" s="135" t="str">
        <f>TEXT('2019 7U G'!B66,"mm/dd/yyyy")</f>
        <v>05/09/2019</v>
      </c>
      <c r="B63" s="136">
        <f>'2019 7U G'!D66</f>
        <v>0.75</v>
      </c>
      <c r="C63" s="135" t="str">
        <f t="shared" si="0"/>
        <v>05/09/2019</v>
      </c>
      <c r="D63" s="136">
        <f>'2019 7U G'!E66</f>
        <v>0.80208333333333337</v>
      </c>
      <c r="E63" s="119" t="str">
        <f>CONCATENATE('2019 7U G'!I66," at ",'2019 7U G'!G66)</f>
        <v>Mets at Brewers</v>
      </c>
      <c r="F63" s="119"/>
      <c r="G63" s="119" t="str">
        <f>'2019 7U G'!J66</f>
        <v>Cent. Oval - NE</v>
      </c>
      <c r="H63" s="119"/>
      <c r="I63" s="119"/>
      <c r="J63" s="119"/>
      <c r="K63" s="119" t="s">
        <v>89</v>
      </c>
      <c r="L63" s="119"/>
      <c r="M63" s="119" t="str">
        <f>VLOOKUP('2019 7U G'!G66,'2019 7U Teams'!$H$3:$I$18,2,FALSE)</f>
        <v>7UBrewers2019</v>
      </c>
      <c r="N63" s="119"/>
      <c r="O63" s="119">
        <v>1</v>
      </c>
      <c r="P63" s="119" t="str">
        <f>VLOOKUP('2019 7U G'!I66,'2019 7U Teams'!$H$3:$I$18,2,FALSE)</f>
        <v>7UMets2019</v>
      </c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</row>
    <row r="64" spans="1:28" x14ac:dyDescent="0.25">
      <c r="A64" s="135" t="str">
        <f>TEXT('2019 7U G'!B67,"mm/dd/yyyy")</f>
        <v>05/09/2019</v>
      </c>
      <c r="B64" s="136">
        <f>'2019 7U G'!D67</f>
        <v>0.75</v>
      </c>
      <c r="C64" s="135" t="str">
        <f t="shared" si="0"/>
        <v>05/09/2019</v>
      </c>
      <c r="D64" s="136">
        <f>'2019 7U G'!E67</f>
        <v>0.80208333333333337</v>
      </c>
      <c r="E64" s="119" t="str">
        <f>CONCATENATE('2019 7U G'!I67," at ",'2019 7U G'!G67)</f>
        <v>Rockies at Giants</v>
      </c>
      <c r="F64" s="119"/>
      <c r="G64" s="119" t="str">
        <f>'2019 7U G'!J67</f>
        <v>Cent. Oval - SW</v>
      </c>
      <c r="H64" s="119"/>
      <c r="I64" s="119"/>
      <c r="J64" s="119"/>
      <c r="K64" s="119" t="s">
        <v>89</v>
      </c>
      <c r="L64" s="119"/>
      <c r="M64" s="119" t="str">
        <f>VLOOKUP('2019 7U G'!G67,'2019 7U Teams'!$H$3:$I$18,2,FALSE)</f>
        <v>7UGiants2019</v>
      </c>
      <c r="N64" s="119"/>
      <c r="O64" s="119">
        <v>1</v>
      </c>
      <c r="P64" s="119" t="str">
        <f>VLOOKUP('2019 7U G'!I67,'2019 7U Teams'!$H$3:$I$18,2,FALSE)</f>
        <v>7URockies2019</v>
      </c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</row>
    <row r="65" spans="1:28" x14ac:dyDescent="0.25">
      <c r="A65" s="135" t="str">
        <f>TEXT('2019 7U G'!B68,"mm/dd/yyyy")</f>
        <v>05/09/2019</v>
      </c>
      <c r="B65" s="136">
        <f>'2019 7U G'!D68</f>
        <v>0.75</v>
      </c>
      <c r="C65" s="135" t="str">
        <f t="shared" si="0"/>
        <v>05/09/2019</v>
      </c>
      <c r="D65" s="136">
        <f>'2019 7U G'!E68</f>
        <v>0.80208333333333337</v>
      </c>
      <c r="E65" s="119" t="str">
        <f>CONCATENATE('2019 7U G'!I68," at ",'2019 7U G'!G68)</f>
        <v>RedSox at Athletics</v>
      </c>
      <c r="F65" s="119"/>
      <c r="G65" s="119" t="str">
        <f>'2019 7U G'!J68</f>
        <v>Cent. Oval - SE</v>
      </c>
      <c r="H65" s="119"/>
      <c r="I65" s="119"/>
      <c r="J65" s="119"/>
      <c r="K65" s="119" t="s">
        <v>89</v>
      </c>
      <c r="L65" s="119"/>
      <c r="M65" s="119" t="str">
        <f>VLOOKUP('2019 7U G'!G68,'2019 7U Teams'!$H$3:$I$18,2,FALSE)</f>
        <v>7UAthletics2019</v>
      </c>
      <c r="N65" s="119"/>
      <c r="O65" s="119">
        <v>1</v>
      </c>
      <c r="P65" s="119" t="str">
        <f>VLOOKUP('2019 7U G'!I68,'2019 7U Teams'!$H$3:$I$18,2,FALSE)</f>
        <v>7URedSox2019</v>
      </c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</row>
    <row r="66" spans="1:28" x14ac:dyDescent="0.25">
      <c r="A66" s="135" t="str">
        <f>TEXT('2019 7U G'!B69,"mm/dd/yyyy")</f>
        <v>05/12/2019</v>
      </c>
      <c r="B66" s="136">
        <f>'2019 7U G'!D69</f>
        <v>0.58333333333333337</v>
      </c>
      <c r="C66" s="135" t="str">
        <f t="shared" si="0"/>
        <v>05/12/2019</v>
      </c>
      <c r="D66" s="136">
        <f>'2019 7U G'!E69</f>
        <v>0.63541666666666674</v>
      </c>
      <c r="E66" s="119" t="str">
        <f>CONCATENATE('2019 7U G'!I69," at ",'2019 7U G'!G69)</f>
        <v>Yankees at Angels</v>
      </c>
      <c r="F66" s="119"/>
      <c r="G66" s="119" t="str">
        <f>'2019 7U G'!J69</f>
        <v>Cent. Oval - NW</v>
      </c>
      <c r="H66" s="119"/>
      <c r="I66" s="119"/>
      <c r="J66" s="119"/>
      <c r="K66" s="119" t="s">
        <v>89</v>
      </c>
      <c r="L66" s="119"/>
      <c r="M66" s="119" t="str">
        <f>VLOOKUP('2019 7U G'!G69,'2019 7U Teams'!$H$3:$I$18,2,FALSE)</f>
        <v>7UAngels2019</v>
      </c>
      <c r="N66" s="119"/>
      <c r="O66" s="119">
        <v>1</v>
      </c>
      <c r="P66" s="119" t="str">
        <f>VLOOKUP('2019 7U G'!I69,'2019 7U Teams'!$H$3:$I$18,2,FALSE)</f>
        <v>7UYankees2019</v>
      </c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</row>
    <row r="67" spans="1:28" x14ac:dyDescent="0.25">
      <c r="A67" s="135" t="str">
        <f>TEXT('2019 7U G'!B70,"mm/dd/yyyy")</f>
        <v>05/12/2019</v>
      </c>
      <c r="B67" s="136">
        <f>'2019 7U G'!D70</f>
        <v>0.58333333333333337</v>
      </c>
      <c r="C67" s="135" t="str">
        <f t="shared" ref="C67:C130" si="1">A67</f>
        <v>05/12/2019</v>
      </c>
      <c r="D67" s="136">
        <f>'2019 7U G'!E70</f>
        <v>0.63541666666666674</v>
      </c>
      <c r="E67" s="119" t="str">
        <f>CONCATENATE('2019 7U G'!I70," at ",'2019 7U G'!G70)</f>
        <v>RedSox at Brewers</v>
      </c>
      <c r="F67" s="119"/>
      <c r="G67" s="119" t="str">
        <f>'2019 7U G'!J70</f>
        <v>Cent. Oval - NW</v>
      </c>
      <c r="H67" s="119"/>
      <c r="I67" s="119"/>
      <c r="J67" s="119"/>
      <c r="K67" s="119" t="s">
        <v>89</v>
      </c>
      <c r="L67" s="119"/>
      <c r="M67" s="119" t="str">
        <f>VLOOKUP('2019 7U G'!G70,'2019 7U Teams'!$H$3:$I$18,2,FALSE)</f>
        <v>7UBrewers2019</v>
      </c>
      <c r="N67" s="119"/>
      <c r="O67" s="119">
        <v>1</v>
      </c>
      <c r="P67" s="119" t="str">
        <f>VLOOKUP('2019 7U G'!I70,'2019 7U Teams'!$H$3:$I$18,2,FALSE)</f>
        <v>7URedSox2019</v>
      </c>
      <c r="Q67" s="119"/>
      <c r="R67" s="119"/>
      <c r="S67" s="119"/>
      <c r="T67" s="119"/>
      <c r="U67" s="119"/>
      <c r="V67" s="119"/>
      <c r="W67" s="119"/>
      <c r="X67" s="119"/>
      <c r="Y67" s="119"/>
      <c r="Z67" s="119"/>
      <c r="AA67" s="119"/>
      <c r="AB67" s="119"/>
    </row>
    <row r="68" spans="1:28" x14ac:dyDescent="0.25">
      <c r="A68" s="135" t="str">
        <f>TEXT('2019 7U G'!B71,"mm/dd/yyyy")</f>
        <v>05/12/2019</v>
      </c>
      <c r="B68" s="136">
        <f>'2019 7U G'!D71</f>
        <v>0.58333333333333337</v>
      </c>
      <c r="C68" s="135" t="str">
        <f t="shared" si="1"/>
        <v>05/12/2019</v>
      </c>
      <c r="D68" s="136">
        <f>'2019 7U G'!E71</f>
        <v>0.63541666666666674</v>
      </c>
      <c r="E68" s="119" t="str">
        <f>CONCATENATE('2019 7U G'!I71," at ",'2019 7U G'!G71)</f>
        <v>Pirates at Giants</v>
      </c>
      <c r="F68" s="119"/>
      <c r="G68" s="119" t="str">
        <f>'2019 7U G'!J71</f>
        <v>Cent. Oval - NW</v>
      </c>
      <c r="H68" s="119"/>
      <c r="I68" s="119"/>
      <c r="J68" s="119"/>
      <c r="K68" s="119" t="s">
        <v>89</v>
      </c>
      <c r="L68" s="119"/>
      <c r="M68" s="119" t="str">
        <f>VLOOKUP('2019 7U G'!G71,'2019 7U Teams'!$H$3:$I$18,2,FALSE)</f>
        <v>7UGiants2019</v>
      </c>
      <c r="N68" s="119"/>
      <c r="O68" s="119">
        <v>1</v>
      </c>
      <c r="P68" s="119" t="str">
        <f>VLOOKUP('2019 7U G'!I71,'2019 7U Teams'!$H$3:$I$18,2,FALSE)</f>
        <v>7UPirates2019</v>
      </c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</row>
    <row r="69" spans="1:28" x14ac:dyDescent="0.25">
      <c r="A69" s="135" t="str">
        <f>TEXT('2019 7U G'!B72,"mm/dd/yyyy")</f>
        <v>05/12/2019</v>
      </c>
      <c r="B69" s="136">
        <f>'2019 7U G'!D72</f>
        <v>0.58333333333333337</v>
      </c>
      <c r="C69" s="135" t="str">
        <f t="shared" si="1"/>
        <v>05/12/2019</v>
      </c>
      <c r="D69" s="136">
        <f>'2019 7U G'!E72</f>
        <v>0.63541666666666674</v>
      </c>
      <c r="E69" s="119" t="str">
        <f>CONCATENATE('2019 7U G'!I72," at ",'2019 7U G'!G72)</f>
        <v>Cardinals at Athletics</v>
      </c>
      <c r="F69" s="119"/>
      <c r="G69" s="119" t="str">
        <f>'2019 7U G'!J72</f>
        <v>Cent. Oval - NW</v>
      </c>
      <c r="H69" s="119"/>
      <c r="I69" s="119"/>
      <c r="J69" s="119"/>
      <c r="K69" s="119" t="s">
        <v>89</v>
      </c>
      <c r="L69" s="119"/>
      <c r="M69" s="119" t="str">
        <f>VLOOKUP('2019 7U G'!G72,'2019 7U Teams'!$H$3:$I$18,2,FALSE)</f>
        <v>7UAthletics2019</v>
      </c>
      <c r="N69" s="119"/>
      <c r="O69" s="119">
        <v>1</v>
      </c>
      <c r="P69" s="119" t="str">
        <f>VLOOKUP('2019 7U G'!I72,'2019 7U Teams'!$H$3:$I$18,2,FALSE)</f>
        <v>7UCardinals2019</v>
      </c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</row>
    <row r="70" spans="1:28" x14ac:dyDescent="0.25">
      <c r="A70" s="135" t="str">
        <f>TEXT('2019 7U G'!B73,"mm/dd/yyyy")</f>
        <v>05/12/2019</v>
      </c>
      <c r="B70" s="136">
        <f>'2019 7U G'!D73</f>
        <v>0.64583333333333337</v>
      </c>
      <c r="C70" s="135" t="str">
        <f t="shared" si="1"/>
        <v>05/12/2019</v>
      </c>
      <c r="D70" s="136">
        <f>'2019 7U G'!E73</f>
        <v>0.69791666666666674</v>
      </c>
      <c r="E70" s="119" t="str">
        <f>CONCATENATE('2019 7U G'!I73," at ",'2019 7U G'!G73)</f>
        <v>Phillies at Mets</v>
      </c>
      <c r="F70" s="119"/>
      <c r="G70" s="119" t="str">
        <f>'2019 7U G'!J73</f>
        <v>Cent. Oval - NW</v>
      </c>
      <c r="H70" s="119"/>
      <c r="I70" s="119"/>
      <c r="J70" s="119"/>
      <c r="K70" s="119" t="s">
        <v>89</v>
      </c>
      <c r="L70" s="119"/>
      <c r="M70" s="119" t="str">
        <f>VLOOKUP('2019 7U G'!G73,'2019 7U Teams'!$H$3:$I$18,2,FALSE)</f>
        <v>7UMets2019</v>
      </c>
      <c r="N70" s="119"/>
      <c r="O70" s="119">
        <v>1</v>
      </c>
      <c r="P70" s="119" t="str">
        <f>VLOOKUP('2019 7U G'!I73,'2019 7U Teams'!$H$3:$I$18,2,FALSE)</f>
        <v>7UPhillies2019</v>
      </c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</row>
    <row r="71" spans="1:28" x14ac:dyDescent="0.25">
      <c r="A71" s="135" t="str">
        <f>TEXT('2019 7U G'!B74,"mm/dd/yyyy")</f>
        <v>05/12/2019</v>
      </c>
      <c r="B71" s="136">
        <f>'2019 7U G'!D74</f>
        <v>0.64583333333333337</v>
      </c>
      <c r="C71" s="135" t="str">
        <f t="shared" si="1"/>
        <v>05/12/2019</v>
      </c>
      <c r="D71" s="136">
        <f>'2019 7U G'!E74</f>
        <v>0.69791666666666674</v>
      </c>
      <c r="E71" s="119" t="str">
        <f>CONCATENATE('2019 7U G'!I74," at ",'2019 7U G'!G74)</f>
        <v>Mariners at Tigers</v>
      </c>
      <c r="F71" s="119"/>
      <c r="G71" s="119" t="str">
        <f>'2019 7U G'!J74</f>
        <v>Cent. Oval - NW</v>
      </c>
      <c r="H71" s="119"/>
      <c r="I71" s="119"/>
      <c r="J71" s="119"/>
      <c r="K71" s="119" t="s">
        <v>89</v>
      </c>
      <c r="L71" s="119"/>
      <c r="M71" s="119" t="str">
        <f>VLOOKUP('2019 7U G'!G74,'2019 7U Teams'!$H$3:$I$18,2,FALSE)</f>
        <v>7UTigers2019</v>
      </c>
      <c r="N71" s="119"/>
      <c r="O71" s="119">
        <v>1</v>
      </c>
      <c r="P71" s="119" t="str">
        <f>VLOOKUP('2019 7U G'!I74,'2019 7U Teams'!$H$3:$I$18,2,FALSE)</f>
        <v>7UMariners2019</v>
      </c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</row>
    <row r="72" spans="1:28" x14ac:dyDescent="0.25">
      <c r="A72" s="135" t="str">
        <f>TEXT('2019 7U G'!B75,"mm/dd/yyyy")</f>
        <v>05/12/2019</v>
      </c>
      <c r="B72" s="136">
        <f>'2019 7U G'!D75</f>
        <v>0.64583333333333337</v>
      </c>
      <c r="C72" s="135" t="str">
        <f t="shared" si="1"/>
        <v>05/12/2019</v>
      </c>
      <c r="D72" s="136">
        <f>'2019 7U G'!E75</f>
        <v>0.69791666666666674</v>
      </c>
      <c r="E72" s="119" t="str">
        <f>CONCATENATE('2019 7U G'!I75," at ",'2019 7U G'!G75)</f>
        <v>BlueJays at Rockies</v>
      </c>
      <c r="F72" s="119"/>
      <c r="G72" s="119" t="str">
        <f>'2019 7U G'!J75</f>
        <v>Cent. Oval - NW</v>
      </c>
      <c r="H72" s="119"/>
      <c r="I72" s="119"/>
      <c r="J72" s="119"/>
      <c r="K72" s="119" t="s">
        <v>89</v>
      </c>
      <c r="L72" s="119"/>
      <c r="M72" s="119" t="str">
        <f>VLOOKUP('2019 7U G'!G75,'2019 7U Teams'!$H$3:$I$18,2,FALSE)</f>
        <v>7URockies2019</v>
      </c>
      <c r="N72" s="119"/>
      <c r="O72" s="119">
        <v>1</v>
      </c>
      <c r="P72" s="119" t="str">
        <f>VLOOKUP('2019 7U G'!I75,'2019 7U Teams'!$H$3:$I$18,2,FALSE)</f>
        <v>7UBlueJays2019</v>
      </c>
      <c r="Q72" s="119"/>
      <c r="R72" s="119"/>
      <c r="S72" s="119"/>
      <c r="T72" s="119"/>
      <c r="U72" s="119"/>
      <c r="V72" s="119"/>
      <c r="W72" s="119"/>
      <c r="X72" s="119"/>
      <c r="Y72" s="119"/>
      <c r="Z72" s="119"/>
      <c r="AA72" s="119"/>
      <c r="AB72" s="119"/>
    </row>
    <row r="73" spans="1:28" x14ac:dyDescent="0.25">
      <c r="A73" s="135" t="str">
        <f>TEXT('2019 7U G'!B76,"mm/dd/yyyy")</f>
        <v>05/12/2019</v>
      </c>
      <c r="B73" s="136">
        <f>'2019 7U G'!D76</f>
        <v>0.64583333333333337</v>
      </c>
      <c r="C73" s="135" t="str">
        <f t="shared" si="1"/>
        <v>05/12/2019</v>
      </c>
      <c r="D73" s="136">
        <f>'2019 7U G'!E76</f>
        <v>0.69791666666666674</v>
      </c>
      <c r="E73" s="119" t="str">
        <f>CONCATENATE('2019 7U G'!I76," at ",'2019 7U G'!G76)</f>
        <v>Dodgers at Cubs</v>
      </c>
      <c r="F73" s="119"/>
      <c r="G73" s="119" t="str">
        <f>'2019 7U G'!J76</f>
        <v>Cent. Oval - NW</v>
      </c>
      <c r="H73" s="119"/>
      <c r="I73" s="119"/>
      <c r="J73" s="119"/>
      <c r="K73" s="119" t="s">
        <v>89</v>
      </c>
      <c r="L73" s="119"/>
      <c r="M73" s="119" t="str">
        <f>VLOOKUP('2019 7U G'!G76,'2019 7U Teams'!$H$3:$I$18,2,FALSE)</f>
        <v>7UCubs2019</v>
      </c>
      <c r="N73" s="119"/>
      <c r="O73" s="119">
        <v>1</v>
      </c>
      <c r="P73" s="119" t="str">
        <f>VLOOKUP('2019 7U G'!I76,'2019 7U Teams'!$H$3:$I$18,2,FALSE)</f>
        <v>7UDodgers2019</v>
      </c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</row>
    <row r="74" spans="1:28" x14ac:dyDescent="0.25">
      <c r="A74" s="135" t="str">
        <f>TEXT('2019 7U G'!B77,"mm/dd/yyyy")</f>
        <v>05/14/2019</v>
      </c>
      <c r="B74" s="136">
        <f>'2019 7U G'!D77</f>
        <v>0.71875</v>
      </c>
      <c r="C74" s="135" t="str">
        <f t="shared" si="1"/>
        <v>05/14/2019</v>
      </c>
      <c r="D74" s="136">
        <f>'2019 7U G'!E77</f>
        <v>0.77083333333333337</v>
      </c>
      <c r="E74" s="119" t="str">
        <f>CONCATENATE('2019 7U G'!I77," at ",'2019 7U G'!G77)</f>
        <v>BlueJays at Angels</v>
      </c>
      <c r="F74" s="119"/>
      <c r="G74" s="119" t="str">
        <f>'2019 7U G'!J77</f>
        <v>Cent. Oval - NW</v>
      </c>
      <c r="H74" s="119"/>
      <c r="I74" s="119"/>
      <c r="J74" s="119"/>
      <c r="K74" s="119" t="s">
        <v>89</v>
      </c>
      <c r="L74" s="119"/>
      <c r="M74" s="119" t="str">
        <f>VLOOKUP('2019 7U G'!G77,'2019 7U Teams'!$H$3:$I$18,2,FALSE)</f>
        <v>7UAngels2019</v>
      </c>
      <c r="N74" s="119"/>
      <c r="O74" s="119">
        <v>1</v>
      </c>
      <c r="P74" s="119" t="str">
        <f>VLOOKUP('2019 7U G'!I77,'2019 7U Teams'!$H$3:$I$18,2,FALSE)</f>
        <v>7UBlueJays2019</v>
      </c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  <c r="AB74" s="119"/>
    </row>
    <row r="75" spans="1:28" x14ac:dyDescent="0.25">
      <c r="A75" s="135" t="str">
        <f>TEXT('2019 7U G'!B78,"mm/dd/yyyy")</f>
        <v>05/14/2019</v>
      </c>
      <c r="B75" s="136">
        <f>'2019 7U G'!D78</f>
        <v>0.71875</v>
      </c>
      <c r="C75" s="135" t="str">
        <f t="shared" si="1"/>
        <v>05/14/2019</v>
      </c>
      <c r="D75" s="136">
        <f>'2019 7U G'!E78</f>
        <v>0.77083333333333337</v>
      </c>
      <c r="E75" s="119" t="str">
        <f>CONCATENATE('2019 7U G'!I78," at ",'2019 7U G'!G78)</f>
        <v>Cubs at Tigers</v>
      </c>
      <c r="F75" s="119"/>
      <c r="G75" s="119" t="str">
        <f>'2019 7U G'!J78</f>
        <v>Cent. Oval - NE</v>
      </c>
      <c r="H75" s="119"/>
      <c r="I75" s="119"/>
      <c r="J75" s="119"/>
      <c r="K75" s="119" t="s">
        <v>89</v>
      </c>
      <c r="L75" s="119"/>
      <c r="M75" s="119" t="str">
        <f>VLOOKUP('2019 7U G'!G78,'2019 7U Teams'!$H$3:$I$18,2,FALSE)</f>
        <v>7UTigers2019</v>
      </c>
      <c r="N75" s="119"/>
      <c r="O75" s="119">
        <v>1</v>
      </c>
      <c r="P75" s="119" t="str">
        <f>VLOOKUP('2019 7U G'!I78,'2019 7U Teams'!$H$3:$I$18,2,FALSE)</f>
        <v>7UCubs2019</v>
      </c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</row>
    <row r="76" spans="1:28" x14ac:dyDescent="0.25">
      <c r="A76" s="135" t="str">
        <f>TEXT('2019 7U G'!B79,"mm/dd/yyyy")</f>
        <v>05/14/2019</v>
      </c>
      <c r="B76" s="136">
        <f>'2019 7U G'!D79</f>
        <v>0.71875</v>
      </c>
      <c r="C76" s="135" t="str">
        <f t="shared" si="1"/>
        <v>05/14/2019</v>
      </c>
      <c r="D76" s="136">
        <f>'2019 7U G'!E79</f>
        <v>0.77083333333333337</v>
      </c>
      <c r="E76" s="119" t="str">
        <f>CONCATENATE('2019 7U G'!I79," at ",'2019 7U G'!G79)</f>
        <v>Cardinals at Mariners</v>
      </c>
      <c r="F76" s="119"/>
      <c r="G76" s="119" t="str">
        <f>'2019 7U G'!J79</f>
        <v>Cent. Oval - SW</v>
      </c>
      <c r="H76" s="119"/>
      <c r="I76" s="119"/>
      <c r="J76" s="119"/>
      <c r="K76" s="119" t="s">
        <v>89</v>
      </c>
      <c r="L76" s="119"/>
      <c r="M76" s="119" t="str">
        <f>VLOOKUP('2019 7U G'!G79,'2019 7U Teams'!$H$3:$I$18,2,FALSE)</f>
        <v>7UMariners2019</v>
      </c>
      <c r="N76" s="119"/>
      <c r="O76" s="119">
        <v>1</v>
      </c>
      <c r="P76" s="119" t="str">
        <f>VLOOKUP('2019 7U G'!I79,'2019 7U Teams'!$H$3:$I$18,2,FALSE)</f>
        <v>7UCardinals2019</v>
      </c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</row>
    <row r="77" spans="1:28" x14ac:dyDescent="0.25">
      <c r="A77" s="135" t="str">
        <f>TEXT('2019 7U G'!B80,"mm/dd/yyyy")</f>
        <v>05/14/2019</v>
      </c>
      <c r="B77" s="136">
        <f>'2019 7U G'!D80</f>
        <v>0.71875</v>
      </c>
      <c r="C77" s="135" t="str">
        <f t="shared" si="1"/>
        <v>05/14/2019</v>
      </c>
      <c r="D77" s="136">
        <f>'2019 7U G'!E80</f>
        <v>0.77083333333333337</v>
      </c>
      <c r="E77" s="119" t="str">
        <f>CONCATENATE('2019 7U G'!I80," at ",'2019 7U G'!G80)</f>
        <v>Dodgers at Pirates</v>
      </c>
      <c r="F77" s="119"/>
      <c r="G77" s="119" t="str">
        <f>'2019 7U G'!J80</f>
        <v>Cent. Oval - SE</v>
      </c>
      <c r="H77" s="119"/>
      <c r="I77" s="119"/>
      <c r="J77" s="119"/>
      <c r="K77" s="119" t="s">
        <v>89</v>
      </c>
      <c r="L77" s="119"/>
      <c r="M77" s="119" t="str">
        <f>VLOOKUP('2019 7U G'!G80,'2019 7U Teams'!$H$3:$I$18,2,FALSE)</f>
        <v>7UPirates2019</v>
      </c>
      <c r="N77" s="119"/>
      <c r="O77" s="119">
        <v>1</v>
      </c>
      <c r="P77" s="119" t="str">
        <f>VLOOKUP('2019 7U G'!I80,'2019 7U Teams'!$H$3:$I$18,2,FALSE)</f>
        <v>7UDodgers2019</v>
      </c>
      <c r="Q77" s="119"/>
      <c r="R77" s="119"/>
      <c r="S77" s="119"/>
      <c r="T77" s="119"/>
      <c r="U77" s="119"/>
      <c r="V77" s="119"/>
      <c r="W77" s="119"/>
      <c r="X77" s="119"/>
      <c r="Y77" s="119"/>
      <c r="Z77" s="119"/>
      <c r="AA77" s="119"/>
      <c r="AB77" s="119"/>
    </row>
    <row r="78" spans="1:28" x14ac:dyDescent="0.25">
      <c r="A78" s="135" t="str">
        <f>TEXT('2019 7U G'!B81,"mm/dd/yyyy")</f>
        <v>05/16/2019</v>
      </c>
      <c r="B78" s="136">
        <f>'2019 7U G'!D81</f>
        <v>0.75</v>
      </c>
      <c r="C78" s="135" t="str">
        <f t="shared" si="1"/>
        <v>05/16/2019</v>
      </c>
      <c r="D78" s="136">
        <f>'2019 7U G'!E81</f>
        <v>0.80208333333333337</v>
      </c>
      <c r="E78" s="119" t="str">
        <f>CONCATENATE('2019 7U G'!I81," at ",'2019 7U G'!G81)</f>
        <v>Brewers at Athletics</v>
      </c>
      <c r="F78" s="119"/>
      <c r="G78" s="119" t="str">
        <f>'2019 7U G'!J81</f>
        <v>Cent. Oval - NW</v>
      </c>
      <c r="H78" s="119"/>
      <c r="I78" s="119"/>
      <c r="J78" s="119"/>
      <c r="K78" s="119" t="s">
        <v>89</v>
      </c>
      <c r="L78" s="119"/>
      <c r="M78" s="119" t="str">
        <f>VLOOKUP('2019 7U G'!G81,'2019 7U Teams'!$H$3:$I$18,2,FALSE)</f>
        <v>7UAthletics2019</v>
      </c>
      <c r="N78" s="119"/>
      <c r="O78" s="119">
        <v>1</v>
      </c>
      <c r="P78" s="119" t="str">
        <f>VLOOKUP('2019 7U G'!I81,'2019 7U Teams'!$H$3:$I$18,2,FALSE)</f>
        <v>7UBrewers2019</v>
      </c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</row>
    <row r="79" spans="1:28" x14ac:dyDescent="0.25">
      <c r="A79" s="135" t="str">
        <f>TEXT('2019 7U G'!B82,"mm/dd/yyyy")</f>
        <v>05/16/2019</v>
      </c>
      <c r="B79" s="136">
        <f>'2019 7U G'!D82</f>
        <v>0.75</v>
      </c>
      <c r="C79" s="135" t="str">
        <f t="shared" si="1"/>
        <v>05/16/2019</v>
      </c>
      <c r="D79" s="136">
        <f>'2019 7U G'!E82</f>
        <v>0.80208333333333337</v>
      </c>
      <c r="E79" s="119" t="str">
        <f>CONCATENATE('2019 7U G'!I82," at ",'2019 7U G'!G82)</f>
        <v>RedSox at Phillies</v>
      </c>
      <c r="F79" s="119"/>
      <c r="G79" s="119" t="str">
        <f>'2019 7U G'!J82</f>
        <v>Cent. Oval - NE</v>
      </c>
      <c r="H79" s="119"/>
      <c r="I79" s="119"/>
      <c r="J79" s="119"/>
      <c r="K79" s="119" t="s">
        <v>89</v>
      </c>
      <c r="L79" s="119"/>
      <c r="M79" s="119" t="str">
        <f>VLOOKUP('2019 7U G'!G82,'2019 7U Teams'!$H$3:$I$18,2,FALSE)</f>
        <v>7UPhillies2019</v>
      </c>
      <c r="N79" s="119"/>
      <c r="O79" s="119">
        <v>1</v>
      </c>
      <c r="P79" s="119" t="str">
        <f>VLOOKUP('2019 7U G'!I82,'2019 7U Teams'!$H$3:$I$18,2,FALSE)</f>
        <v>7URedSox2019</v>
      </c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</row>
    <row r="80" spans="1:28" x14ac:dyDescent="0.25">
      <c r="A80" s="135" t="str">
        <f>TEXT('2019 7U G'!B83,"mm/dd/yyyy")</f>
        <v>05/16/2019</v>
      </c>
      <c r="B80" s="136">
        <f>'2019 7U G'!D83</f>
        <v>0.75</v>
      </c>
      <c r="C80" s="135" t="str">
        <f t="shared" si="1"/>
        <v>05/16/2019</v>
      </c>
      <c r="D80" s="136">
        <f>'2019 7U G'!E83</f>
        <v>0.80208333333333337</v>
      </c>
      <c r="E80" s="119" t="str">
        <f>CONCATENATE('2019 7U G'!I83," at ",'2019 7U G'!G83)</f>
        <v>Mets at Rockies</v>
      </c>
      <c r="F80" s="119"/>
      <c r="G80" s="119" t="str">
        <f>'2019 7U G'!J83</f>
        <v>Cent. Oval - SW</v>
      </c>
      <c r="H80" s="119"/>
      <c r="I80" s="119"/>
      <c r="J80" s="119"/>
      <c r="K80" s="119" t="s">
        <v>89</v>
      </c>
      <c r="L80" s="119"/>
      <c r="M80" s="119" t="str">
        <f>VLOOKUP('2019 7U G'!G83,'2019 7U Teams'!$H$3:$I$18,2,FALSE)</f>
        <v>7URockies2019</v>
      </c>
      <c r="N80" s="119"/>
      <c r="O80" s="119">
        <v>1</v>
      </c>
      <c r="P80" s="119" t="str">
        <f>VLOOKUP('2019 7U G'!I83,'2019 7U Teams'!$H$3:$I$18,2,FALSE)</f>
        <v>7UMets2019</v>
      </c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</row>
    <row r="81" spans="1:28" x14ac:dyDescent="0.25">
      <c r="A81" s="135" t="str">
        <f>TEXT('2019 7U G'!B84,"mm/dd/yyyy")</f>
        <v>05/16/2019</v>
      </c>
      <c r="B81" s="136">
        <f>'2019 7U G'!D84</f>
        <v>0.75</v>
      </c>
      <c r="C81" s="135" t="str">
        <f t="shared" si="1"/>
        <v>05/16/2019</v>
      </c>
      <c r="D81" s="136">
        <f>'2019 7U G'!E84</f>
        <v>0.80208333333333337</v>
      </c>
      <c r="E81" s="119" t="str">
        <f>CONCATENATE('2019 7U G'!I84," at ",'2019 7U G'!G84)</f>
        <v>Giants at Yankees</v>
      </c>
      <c r="F81" s="119"/>
      <c r="G81" s="119" t="str">
        <f>'2019 7U G'!J84</f>
        <v>Cent. Oval - SE</v>
      </c>
      <c r="H81" s="119"/>
      <c r="I81" s="119"/>
      <c r="J81" s="119"/>
      <c r="K81" s="119" t="s">
        <v>89</v>
      </c>
      <c r="L81" s="119"/>
      <c r="M81" s="119" t="str">
        <f>VLOOKUP('2019 7U G'!G84,'2019 7U Teams'!$H$3:$I$18,2,FALSE)</f>
        <v>7UYankees2019</v>
      </c>
      <c r="N81" s="119"/>
      <c r="O81" s="119">
        <v>1</v>
      </c>
      <c r="P81" s="119" t="str">
        <f>VLOOKUP('2019 7U G'!I84,'2019 7U Teams'!$H$3:$I$18,2,FALSE)</f>
        <v>7UGiants2019</v>
      </c>
      <c r="Q81" s="119"/>
      <c r="R81" s="119"/>
      <c r="S81" s="119"/>
      <c r="T81" s="119"/>
      <c r="U81" s="119"/>
      <c r="V81" s="119"/>
      <c r="W81" s="119"/>
      <c r="X81" s="119"/>
      <c r="Y81" s="119"/>
      <c r="Z81" s="119"/>
      <c r="AA81" s="119"/>
      <c r="AB81" s="119"/>
    </row>
    <row r="82" spans="1:28" x14ac:dyDescent="0.25">
      <c r="A82" s="135" t="str">
        <f>TEXT('2019 7U G'!B85,"mm/dd/yyyy")</f>
        <v>05/21/2019</v>
      </c>
      <c r="B82" s="136">
        <f>'2019 7U G'!D85</f>
        <v>0.71875</v>
      </c>
      <c r="C82" s="135" t="str">
        <f t="shared" si="1"/>
        <v>05/21/2019</v>
      </c>
      <c r="D82" s="136">
        <f>'2019 7U G'!E85</f>
        <v>0.77083333333333337</v>
      </c>
      <c r="E82" s="119" t="str">
        <f>CONCATENATE('2019 7U G'!I85," at ",'2019 7U G'!G85)</f>
        <v>Tigers at Cardinals</v>
      </c>
      <c r="F82" s="119"/>
      <c r="G82" s="119" t="str">
        <f>'2019 7U G'!J85</f>
        <v>Cent. Oval - NW</v>
      </c>
      <c r="H82" s="119"/>
      <c r="I82" s="119"/>
      <c r="J82" s="119"/>
      <c r="K82" s="119" t="s">
        <v>89</v>
      </c>
      <c r="L82" s="119"/>
      <c r="M82" s="119" t="str">
        <f>VLOOKUP('2019 7U G'!G85,'2019 7U Teams'!$H$3:$I$18,2,FALSE)</f>
        <v>7UCardinals2019</v>
      </c>
      <c r="N82" s="119"/>
      <c r="O82" s="119">
        <v>1</v>
      </c>
      <c r="P82" s="119" t="str">
        <f>VLOOKUP('2019 7U G'!I85,'2019 7U Teams'!$H$3:$I$18,2,FALSE)</f>
        <v>7UTigers2019</v>
      </c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</row>
    <row r="83" spans="1:28" x14ac:dyDescent="0.25">
      <c r="A83" s="135" t="str">
        <f>TEXT('2019 7U G'!B86,"mm/dd/yyyy")</f>
        <v>05/21/2019</v>
      </c>
      <c r="B83" s="136">
        <f>'2019 7U G'!D86</f>
        <v>0.71875</v>
      </c>
      <c r="C83" s="135" t="str">
        <f t="shared" si="1"/>
        <v>05/21/2019</v>
      </c>
      <c r="D83" s="136">
        <f>'2019 7U G'!E86</f>
        <v>0.77083333333333337</v>
      </c>
      <c r="E83" s="119" t="str">
        <f>CONCATENATE('2019 7U G'!I86," at ",'2019 7U G'!G86)</f>
        <v>Pirates at Dodgers</v>
      </c>
      <c r="F83" s="119"/>
      <c r="G83" s="119" t="str">
        <f>'2019 7U G'!J86</f>
        <v>Cent. Oval - NE</v>
      </c>
      <c r="H83" s="119"/>
      <c r="I83" s="119"/>
      <c r="J83" s="119"/>
      <c r="K83" s="119" t="s">
        <v>89</v>
      </c>
      <c r="L83" s="119"/>
      <c r="M83" s="119" t="str">
        <f>VLOOKUP('2019 7U G'!G86,'2019 7U Teams'!$H$3:$I$18,2,FALSE)</f>
        <v>7UDodgers2019</v>
      </c>
      <c r="N83" s="119"/>
      <c r="O83" s="119">
        <v>1</v>
      </c>
      <c r="P83" s="119" t="str">
        <f>VLOOKUP('2019 7U G'!I86,'2019 7U Teams'!$H$3:$I$18,2,FALSE)</f>
        <v>7UPirates2019</v>
      </c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</row>
    <row r="84" spans="1:28" x14ac:dyDescent="0.25">
      <c r="A84" s="135" t="str">
        <f>TEXT('2019 7U G'!B87,"mm/dd/yyyy")</f>
        <v>05/21/2019</v>
      </c>
      <c r="B84" s="136">
        <f>'2019 7U G'!D87</f>
        <v>0.71875</v>
      </c>
      <c r="C84" s="135" t="str">
        <f t="shared" si="1"/>
        <v>05/21/2019</v>
      </c>
      <c r="D84" s="136">
        <f>'2019 7U G'!E87</f>
        <v>0.77083333333333337</v>
      </c>
      <c r="E84" s="119" t="str">
        <f>CONCATENATE('2019 7U G'!I87," at ",'2019 7U G'!G87)</f>
        <v>Cubs at BlueJays</v>
      </c>
      <c r="F84" s="119"/>
      <c r="G84" s="119" t="str">
        <f>'2019 7U G'!J87</f>
        <v>Cent. Oval - SW</v>
      </c>
      <c r="H84" s="119"/>
      <c r="I84" s="119"/>
      <c r="J84" s="119"/>
      <c r="K84" s="119" t="s">
        <v>89</v>
      </c>
      <c r="L84" s="119"/>
      <c r="M84" s="119" t="str">
        <f>VLOOKUP('2019 7U G'!G87,'2019 7U Teams'!$H$3:$I$18,2,FALSE)</f>
        <v>7UBlueJays2019</v>
      </c>
      <c r="N84" s="119"/>
      <c r="O84" s="119">
        <v>1</v>
      </c>
      <c r="P84" s="119" t="str">
        <f>VLOOKUP('2019 7U G'!I87,'2019 7U Teams'!$H$3:$I$18,2,FALSE)</f>
        <v>7UCubs2019</v>
      </c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</row>
    <row r="85" spans="1:28" x14ac:dyDescent="0.25">
      <c r="A85" s="135" t="str">
        <f>TEXT('2019 7U G'!B88,"mm/dd/yyyy")</f>
        <v>05/21/2019</v>
      </c>
      <c r="B85" s="136">
        <f>'2019 7U G'!D88</f>
        <v>0.71875</v>
      </c>
      <c r="C85" s="135" t="str">
        <f t="shared" si="1"/>
        <v>05/21/2019</v>
      </c>
      <c r="D85" s="136">
        <f>'2019 7U G'!E88</f>
        <v>0.77083333333333337</v>
      </c>
      <c r="E85" s="119" t="str">
        <f>CONCATENATE('2019 7U G'!I88," at ",'2019 7U G'!G88)</f>
        <v>Angels at Mariners</v>
      </c>
      <c r="F85" s="119"/>
      <c r="G85" s="119" t="str">
        <f>'2019 7U G'!J88</f>
        <v>Cent. Oval - SE</v>
      </c>
      <c r="H85" s="119"/>
      <c r="I85" s="119"/>
      <c r="J85" s="119"/>
      <c r="K85" s="119" t="s">
        <v>89</v>
      </c>
      <c r="L85" s="119"/>
      <c r="M85" s="119" t="str">
        <f>VLOOKUP('2019 7U G'!G88,'2019 7U Teams'!$H$3:$I$18,2,FALSE)</f>
        <v>7UMariners2019</v>
      </c>
      <c r="N85" s="119"/>
      <c r="O85" s="119">
        <v>1</v>
      </c>
      <c r="P85" s="119" t="str">
        <f>VLOOKUP('2019 7U G'!I88,'2019 7U Teams'!$H$3:$I$18,2,FALSE)</f>
        <v>7UAngels2019</v>
      </c>
      <c r="Q85" s="119"/>
      <c r="R85" s="119"/>
      <c r="S85" s="119"/>
      <c r="T85" s="119"/>
      <c r="U85" s="119"/>
      <c r="V85" s="119"/>
      <c r="W85" s="119"/>
      <c r="X85" s="119"/>
      <c r="Y85" s="119"/>
      <c r="Z85" s="119"/>
      <c r="AA85" s="119"/>
      <c r="AB85" s="119"/>
    </row>
    <row r="86" spans="1:28" x14ac:dyDescent="0.25">
      <c r="A86" s="135" t="str">
        <f>TEXT('2019 7U G'!B89,"mm/dd/yyyy")</f>
        <v>05/23/2019</v>
      </c>
      <c r="B86" s="136">
        <f>'2019 7U G'!D89</f>
        <v>0.75</v>
      </c>
      <c r="C86" s="135" t="str">
        <f t="shared" si="1"/>
        <v>05/23/2019</v>
      </c>
      <c r="D86" s="136">
        <f>'2019 7U G'!E89</f>
        <v>0.80208333333333337</v>
      </c>
      <c r="E86" s="119" t="str">
        <f>CONCATENATE('2019 7U G'!I89," at ",'2019 7U G'!G89)</f>
        <v>Yankees at Mets</v>
      </c>
      <c r="F86" s="119"/>
      <c r="G86" s="119" t="str">
        <f>'2019 7U G'!J89</f>
        <v>Cent. Oval - NW</v>
      </c>
      <c r="H86" s="119"/>
      <c r="I86" s="119"/>
      <c r="J86" s="119"/>
      <c r="K86" s="119" t="s">
        <v>89</v>
      </c>
      <c r="L86" s="119"/>
      <c r="M86" s="119" t="str">
        <f>VLOOKUP('2019 7U G'!G89,'2019 7U Teams'!$H$3:$I$18,2,FALSE)</f>
        <v>7UMets2019</v>
      </c>
      <c r="N86" s="119"/>
      <c r="O86" s="119">
        <v>1</v>
      </c>
      <c r="P86" s="119" t="str">
        <f>VLOOKUP('2019 7U G'!I89,'2019 7U Teams'!$H$3:$I$18,2,FALSE)</f>
        <v>7UYankees2019</v>
      </c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</row>
    <row r="87" spans="1:28" x14ac:dyDescent="0.25">
      <c r="A87" s="135" t="str">
        <f>TEXT('2019 7U G'!B90,"mm/dd/yyyy")</f>
        <v>05/23/2019</v>
      </c>
      <c r="B87" s="136">
        <f>'2019 7U G'!D90</f>
        <v>0.75</v>
      </c>
      <c r="C87" s="135" t="str">
        <f t="shared" si="1"/>
        <v>05/23/2019</v>
      </c>
      <c r="D87" s="136">
        <f>'2019 7U G'!E90</f>
        <v>0.80208333333333337</v>
      </c>
      <c r="E87" s="119" t="str">
        <f>CONCATENATE('2019 7U G'!I90," at ",'2019 7U G'!G90)</f>
        <v>Phillies at Giants</v>
      </c>
      <c r="F87" s="119"/>
      <c r="G87" s="119" t="str">
        <f>'2019 7U G'!J90</f>
        <v>Cent. Oval - NE</v>
      </c>
      <c r="H87" s="119"/>
      <c r="I87" s="119"/>
      <c r="J87" s="119"/>
      <c r="K87" s="119" t="s">
        <v>89</v>
      </c>
      <c r="L87" s="119"/>
      <c r="M87" s="119" t="str">
        <f>VLOOKUP('2019 7U G'!G90,'2019 7U Teams'!$H$3:$I$18,2,FALSE)</f>
        <v>7UGiants2019</v>
      </c>
      <c r="N87" s="119"/>
      <c r="O87" s="119">
        <v>1</v>
      </c>
      <c r="P87" s="119" t="str">
        <f>VLOOKUP('2019 7U G'!I90,'2019 7U Teams'!$H$3:$I$18,2,FALSE)</f>
        <v>7UPhillies2019</v>
      </c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</row>
    <row r="88" spans="1:28" x14ac:dyDescent="0.25">
      <c r="A88" s="135" t="str">
        <f>TEXT('2019 7U G'!B91,"mm/dd/yyyy")</f>
        <v>05/23/2019</v>
      </c>
      <c r="B88" s="136">
        <f>'2019 7U G'!D91</f>
        <v>0.75</v>
      </c>
      <c r="C88" s="135" t="str">
        <f t="shared" si="1"/>
        <v>05/23/2019</v>
      </c>
      <c r="D88" s="136">
        <f>'2019 7U G'!E91</f>
        <v>0.80208333333333337</v>
      </c>
      <c r="E88" s="119" t="str">
        <f>CONCATENATE('2019 7U G'!I91," at ",'2019 7U G'!G91)</f>
        <v>RedSox at Brewers</v>
      </c>
      <c r="F88" s="119"/>
      <c r="G88" s="119" t="str">
        <f>'2019 7U G'!J91</f>
        <v>Cent. Oval - SW</v>
      </c>
      <c r="H88" s="119"/>
      <c r="I88" s="119"/>
      <c r="J88" s="119"/>
      <c r="K88" s="119" t="s">
        <v>89</v>
      </c>
      <c r="L88" s="119"/>
      <c r="M88" s="119" t="str">
        <f>VLOOKUP('2019 7U G'!G91,'2019 7U Teams'!$H$3:$I$18,2,FALSE)</f>
        <v>7UBrewers2019</v>
      </c>
      <c r="N88" s="119"/>
      <c r="O88" s="119">
        <v>1</v>
      </c>
      <c r="P88" s="119" t="str">
        <f>VLOOKUP('2019 7U G'!I91,'2019 7U Teams'!$H$3:$I$18,2,FALSE)</f>
        <v>7URedSox2019</v>
      </c>
      <c r="Q88" s="119"/>
      <c r="R88" s="119"/>
      <c r="S88" s="119"/>
      <c r="T88" s="119"/>
      <c r="U88" s="119"/>
      <c r="V88" s="119"/>
      <c r="W88" s="119"/>
      <c r="X88" s="119"/>
      <c r="Y88" s="119"/>
      <c r="Z88" s="119"/>
      <c r="AA88" s="119"/>
      <c r="AB88" s="119"/>
    </row>
    <row r="89" spans="1:28" x14ac:dyDescent="0.25">
      <c r="A89" s="135" t="str">
        <f>TEXT('2019 7U G'!B92,"mm/dd/yyyy")</f>
        <v>05/23/2019</v>
      </c>
      <c r="B89" s="136">
        <f>'2019 7U G'!D92</f>
        <v>0.75</v>
      </c>
      <c r="C89" s="135" t="str">
        <f t="shared" si="1"/>
        <v>05/23/2019</v>
      </c>
      <c r="D89" s="136">
        <f>'2019 7U G'!E92</f>
        <v>0.80208333333333337</v>
      </c>
      <c r="E89" s="119" t="str">
        <f>CONCATENATE('2019 7U G'!I92," at ",'2019 7U G'!G92)</f>
        <v>Athletics at Rockies</v>
      </c>
      <c r="F89" s="119"/>
      <c r="G89" s="119" t="str">
        <f>'2019 7U G'!J92</f>
        <v>Cent. Oval - SE</v>
      </c>
      <c r="H89" s="119"/>
      <c r="I89" s="119"/>
      <c r="J89" s="119"/>
      <c r="K89" s="119" t="s">
        <v>89</v>
      </c>
      <c r="L89" s="119"/>
      <c r="M89" s="119" t="str">
        <f>VLOOKUP('2019 7U G'!G92,'2019 7U Teams'!$H$3:$I$18,2,FALSE)</f>
        <v>7URockies2019</v>
      </c>
      <c r="N89" s="119"/>
      <c r="O89" s="119">
        <v>1</v>
      </c>
      <c r="P89" s="119" t="str">
        <f>VLOOKUP('2019 7U G'!I92,'2019 7U Teams'!$H$3:$I$18,2,FALSE)</f>
        <v>7UAthletics2019</v>
      </c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</row>
    <row r="90" spans="1:28" x14ac:dyDescent="0.25">
      <c r="A90" s="135" t="str">
        <f>TEXT('2019 7U G'!B93,"mm/dd/yyyy")</f>
        <v>05/26/2019</v>
      </c>
      <c r="B90" s="136">
        <f>'2019 7U G'!D93</f>
        <v>0.58333333333333337</v>
      </c>
      <c r="C90" s="135" t="str">
        <f t="shared" si="1"/>
        <v>05/26/2019</v>
      </c>
      <c r="D90" s="136">
        <f>'2019 7U G'!E93</f>
        <v>0.63541666666666674</v>
      </c>
      <c r="E90" s="119" t="str">
        <f>CONCATENATE('2019 7U G'!I93," at ",'2019 7U G'!G93)</f>
        <v>Athletics at Giants</v>
      </c>
      <c r="F90" s="119"/>
      <c r="G90" s="119" t="str">
        <f>'2019 7U G'!J93</f>
        <v>Cent. Oval - NW</v>
      </c>
      <c r="H90" s="119"/>
      <c r="I90" s="119"/>
      <c r="J90" s="119"/>
      <c r="K90" s="119" t="s">
        <v>89</v>
      </c>
      <c r="L90" s="119"/>
      <c r="M90" s="119" t="str">
        <f>VLOOKUP('2019 7U G'!G93,'2019 7U Teams'!$H$3:$I$18,2,FALSE)</f>
        <v>7UGiants2019</v>
      </c>
      <c r="N90" s="119"/>
      <c r="O90" s="119">
        <v>1</v>
      </c>
      <c r="P90" s="119" t="str">
        <f>VLOOKUP('2019 7U G'!I93,'2019 7U Teams'!$H$3:$I$18,2,FALSE)</f>
        <v>7UAthletics2019</v>
      </c>
      <c r="Q90" s="119"/>
      <c r="R90" s="119"/>
      <c r="S90" s="119"/>
      <c r="T90" s="119"/>
      <c r="U90" s="119"/>
      <c r="V90" s="119"/>
      <c r="W90" s="119"/>
      <c r="X90" s="119"/>
      <c r="Y90" s="119"/>
      <c r="Z90" s="119"/>
      <c r="AA90" s="119"/>
      <c r="AB90" s="119"/>
    </row>
    <row r="91" spans="1:28" x14ac:dyDescent="0.25">
      <c r="A91" s="135" t="str">
        <f>TEXT('2019 7U G'!B94,"mm/dd/yyyy")</f>
        <v>05/26/2019</v>
      </c>
      <c r="B91" s="136">
        <f>'2019 7U G'!D94</f>
        <v>0.58333333333333337</v>
      </c>
      <c r="C91" s="135" t="str">
        <f t="shared" si="1"/>
        <v>05/26/2019</v>
      </c>
      <c r="D91" s="136">
        <f>'2019 7U G'!E94</f>
        <v>0.63541666666666674</v>
      </c>
      <c r="E91" s="119" t="str">
        <f>CONCATENATE('2019 7U G'!I94," at ",'2019 7U G'!G94)</f>
        <v>Pirates at Brewers</v>
      </c>
      <c r="F91" s="119"/>
      <c r="G91" s="119" t="str">
        <f>'2019 7U G'!J94</f>
        <v>Cent. Oval - NE</v>
      </c>
      <c r="H91" s="119"/>
      <c r="I91" s="119"/>
      <c r="J91" s="119"/>
      <c r="K91" s="119" t="s">
        <v>89</v>
      </c>
      <c r="L91" s="119"/>
      <c r="M91" s="119" t="str">
        <f>VLOOKUP('2019 7U G'!G94,'2019 7U Teams'!$H$3:$I$18,2,FALSE)</f>
        <v>7UBrewers2019</v>
      </c>
      <c r="N91" s="119"/>
      <c r="O91" s="119">
        <v>1</v>
      </c>
      <c r="P91" s="119" t="str">
        <f>VLOOKUP('2019 7U G'!I94,'2019 7U Teams'!$H$3:$I$18,2,FALSE)</f>
        <v>7UPirates2019</v>
      </c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</row>
    <row r="92" spans="1:28" x14ac:dyDescent="0.25">
      <c r="A92" s="135" t="str">
        <f>TEXT('2019 7U G'!B95,"mm/dd/yyyy")</f>
        <v>05/26/2019</v>
      </c>
      <c r="B92" s="136">
        <f>'2019 7U G'!D95</f>
        <v>0.58333333333333337</v>
      </c>
      <c r="C92" s="135" t="str">
        <f t="shared" si="1"/>
        <v>05/26/2019</v>
      </c>
      <c r="D92" s="136">
        <f>'2019 7U G'!E95</f>
        <v>0.63541666666666674</v>
      </c>
      <c r="E92" s="119" t="str">
        <f>CONCATENATE('2019 7U G'!I95," at ",'2019 7U G'!G95)</f>
        <v>Angels at Cardinals</v>
      </c>
      <c r="F92" s="119"/>
      <c r="G92" s="119" t="str">
        <f>'2019 7U G'!J95</f>
        <v>Cent. Oval - SW</v>
      </c>
      <c r="H92" s="119"/>
      <c r="I92" s="119"/>
      <c r="J92" s="119"/>
      <c r="K92" s="119" t="s">
        <v>89</v>
      </c>
      <c r="L92" s="119"/>
      <c r="M92" s="119" t="str">
        <f>VLOOKUP('2019 7U G'!G95,'2019 7U Teams'!$H$3:$I$18,2,FALSE)</f>
        <v>7UCardinals2019</v>
      </c>
      <c r="N92" s="119"/>
      <c r="O92" s="119">
        <v>1</v>
      </c>
      <c r="P92" s="119" t="str">
        <f>VLOOKUP('2019 7U G'!I95,'2019 7U Teams'!$H$3:$I$18,2,FALSE)</f>
        <v>7UAngels2019</v>
      </c>
      <c r="Q92" s="119"/>
      <c r="R92" s="119"/>
      <c r="S92" s="119"/>
      <c r="T92" s="119"/>
      <c r="U92" s="119"/>
      <c r="V92" s="119"/>
      <c r="W92" s="119"/>
      <c r="X92" s="119"/>
      <c r="Y92" s="119"/>
      <c r="Z92" s="119"/>
      <c r="AA92" s="119"/>
      <c r="AB92" s="119"/>
    </row>
    <row r="93" spans="1:28" x14ac:dyDescent="0.25">
      <c r="A93" s="135" t="str">
        <f>TEXT('2019 7U G'!B96,"mm/dd/yyyy")</f>
        <v>05/26/2019</v>
      </c>
      <c r="B93" s="136">
        <f>'2019 7U G'!D96</f>
        <v>0.58333333333333337</v>
      </c>
      <c r="C93" s="135" t="str">
        <f t="shared" si="1"/>
        <v>05/26/2019</v>
      </c>
      <c r="D93" s="136">
        <f>'2019 7U G'!E96</f>
        <v>0.63541666666666674</v>
      </c>
      <c r="E93" s="119" t="str">
        <f>CONCATENATE('2019 7U G'!I96," at ",'2019 7U G'!G96)</f>
        <v>RedSox at Yankees</v>
      </c>
      <c r="F93" s="119"/>
      <c r="G93" s="119" t="str">
        <f>'2019 7U G'!J96</f>
        <v>Cent. Oval - SE</v>
      </c>
      <c r="H93" s="119"/>
      <c r="I93" s="119"/>
      <c r="J93" s="119"/>
      <c r="K93" s="119" t="s">
        <v>89</v>
      </c>
      <c r="L93" s="119"/>
      <c r="M93" s="119" t="str">
        <f>VLOOKUP('2019 7U G'!G96,'2019 7U Teams'!$H$3:$I$18,2,FALSE)</f>
        <v>7UYankees2019</v>
      </c>
      <c r="N93" s="119"/>
      <c r="O93" s="119">
        <v>1</v>
      </c>
      <c r="P93" s="119" t="str">
        <f>VLOOKUP('2019 7U G'!I96,'2019 7U Teams'!$H$3:$I$18,2,FALSE)</f>
        <v>7URedSox2019</v>
      </c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19"/>
      <c r="AB93" s="119"/>
    </row>
    <row r="94" spans="1:28" x14ac:dyDescent="0.25">
      <c r="A94" s="135" t="str">
        <f>TEXT('2019 7U G'!B97,"mm/dd/yyyy")</f>
        <v>05/26/2019</v>
      </c>
      <c r="B94" s="136">
        <f>'2019 7U G'!D97</f>
        <v>0.64583333333333337</v>
      </c>
      <c r="C94" s="135" t="str">
        <f t="shared" si="1"/>
        <v>05/26/2019</v>
      </c>
      <c r="D94" s="136">
        <f>'2019 7U G'!E97</f>
        <v>0.69791666666666674</v>
      </c>
      <c r="E94" s="119" t="str">
        <f>CONCATENATE('2019 7U G'!I97," at ",'2019 7U G'!G97)</f>
        <v>Cubs at Rockies</v>
      </c>
      <c r="F94" s="119"/>
      <c r="G94" s="119" t="str">
        <f>'2019 7U G'!J97</f>
        <v>Cent. Oval - NW</v>
      </c>
      <c r="H94" s="119"/>
      <c r="I94" s="119"/>
      <c r="J94" s="119"/>
      <c r="K94" s="119" t="s">
        <v>89</v>
      </c>
      <c r="L94" s="119"/>
      <c r="M94" s="119" t="str">
        <f>VLOOKUP('2019 7U G'!G97,'2019 7U Teams'!$H$3:$I$18,2,FALSE)</f>
        <v>7URockies2019</v>
      </c>
      <c r="N94" s="119"/>
      <c r="O94" s="119">
        <v>1</v>
      </c>
      <c r="P94" s="119" t="str">
        <f>VLOOKUP('2019 7U G'!I97,'2019 7U Teams'!$H$3:$I$18,2,FALSE)</f>
        <v>7UCubs2019</v>
      </c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</row>
    <row r="95" spans="1:28" x14ac:dyDescent="0.25">
      <c r="A95" s="135" t="str">
        <f>TEXT('2019 7U G'!B98,"mm/dd/yyyy")</f>
        <v>05/26/2019</v>
      </c>
      <c r="B95" s="136">
        <f>'2019 7U G'!D98</f>
        <v>0.64583333333333337</v>
      </c>
      <c r="C95" s="135" t="str">
        <f t="shared" si="1"/>
        <v>05/26/2019</v>
      </c>
      <c r="D95" s="136">
        <f>'2019 7U G'!E98</f>
        <v>0.69791666666666674</v>
      </c>
      <c r="E95" s="119" t="str">
        <f>CONCATENATE('2019 7U G'!I98," at ",'2019 7U G'!G98)</f>
        <v>BlueJays at Tigers</v>
      </c>
      <c r="F95" s="119"/>
      <c r="G95" s="119" t="str">
        <f>'2019 7U G'!J98</f>
        <v>Cent. Oval - NE</v>
      </c>
      <c r="H95" s="119"/>
      <c r="I95" s="119"/>
      <c r="J95" s="119"/>
      <c r="K95" s="119" t="s">
        <v>89</v>
      </c>
      <c r="L95" s="119"/>
      <c r="M95" s="119" t="str">
        <f>VLOOKUP('2019 7U G'!G98,'2019 7U Teams'!$H$3:$I$18,2,FALSE)</f>
        <v>7UTigers2019</v>
      </c>
      <c r="N95" s="119"/>
      <c r="O95" s="119">
        <v>1</v>
      </c>
      <c r="P95" s="119" t="str">
        <f>VLOOKUP('2019 7U G'!I98,'2019 7U Teams'!$H$3:$I$18,2,FALSE)</f>
        <v>7UBlueJays2019</v>
      </c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</row>
    <row r="96" spans="1:28" x14ac:dyDescent="0.25">
      <c r="A96" s="135" t="str">
        <f>TEXT('2019 7U G'!B99,"mm/dd/yyyy")</f>
        <v>05/26/2019</v>
      </c>
      <c r="B96" s="136">
        <f>'2019 7U G'!D99</f>
        <v>0.64583333333333337</v>
      </c>
      <c r="C96" s="135" t="str">
        <f t="shared" si="1"/>
        <v>05/26/2019</v>
      </c>
      <c r="D96" s="136">
        <f>'2019 7U G'!E99</f>
        <v>0.69791666666666674</v>
      </c>
      <c r="E96" s="119" t="str">
        <f>CONCATENATE('2019 7U G'!I99," at ",'2019 7U G'!G99)</f>
        <v>Mets at Dodgers</v>
      </c>
      <c r="F96" s="119"/>
      <c r="G96" s="119" t="str">
        <f>'2019 7U G'!J99</f>
        <v>Cent. Oval - SW</v>
      </c>
      <c r="H96" s="119"/>
      <c r="I96" s="119"/>
      <c r="J96" s="119"/>
      <c r="K96" s="119" t="s">
        <v>89</v>
      </c>
      <c r="L96" s="119"/>
      <c r="M96" s="119" t="str">
        <f>VLOOKUP('2019 7U G'!G99,'2019 7U Teams'!$H$3:$I$18,2,FALSE)</f>
        <v>7UDodgers2019</v>
      </c>
      <c r="N96" s="119"/>
      <c r="O96" s="119">
        <v>1</v>
      </c>
      <c r="P96" s="119" t="str">
        <f>VLOOKUP('2019 7U G'!I99,'2019 7U Teams'!$H$3:$I$18,2,FALSE)</f>
        <v>7UMets2019</v>
      </c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</row>
    <row r="97" spans="1:28" x14ac:dyDescent="0.25">
      <c r="A97" s="135" t="str">
        <f>TEXT('2019 7U G'!B100,"mm/dd/yyyy")</f>
        <v>05/26/2019</v>
      </c>
      <c r="B97" s="136">
        <f>'2019 7U G'!D100</f>
        <v>0.64583333333333337</v>
      </c>
      <c r="C97" s="135" t="str">
        <f t="shared" si="1"/>
        <v>05/26/2019</v>
      </c>
      <c r="D97" s="136">
        <f>'2019 7U G'!E100</f>
        <v>0.69791666666666674</v>
      </c>
      <c r="E97" s="119" t="str">
        <f>CONCATENATE('2019 7U G'!I100," at ",'2019 7U G'!G100)</f>
        <v>Mariners at Phillies</v>
      </c>
      <c r="F97" s="119"/>
      <c r="G97" s="119" t="str">
        <f>'2019 7U G'!J100</f>
        <v>Cent. Oval - SE</v>
      </c>
      <c r="H97" s="119"/>
      <c r="I97" s="119"/>
      <c r="J97" s="119"/>
      <c r="K97" s="119" t="s">
        <v>89</v>
      </c>
      <c r="L97" s="119"/>
      <c r="M97" s="119" t="str">
        <f>VLOOKUP('2019 7U G'!G100,'2019 7U Teams'!$H$3:$I$18,2,FALSE)</f>
        <v>7UPhillies2019</v>
      </c>
      <c r="N97" s="119"/>
      <c r="O97" s="119">
        <v>1</v>
      </c>
      <c r="P97" s="119" t="str">
        <f>VLOOKUP('2019 7U G'!I100,'2019 7U Teams'!$H$3:$I$18,2,FALSE)</f>
        <v>7UMariners2019</v>
      </c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</row>
    <row r="98" spans="1:28" x14ac:dyDescent="0.25">
      <c r="A98" s="135" t="str">
        <f>TEXT('2019 7U G'!B101,"mm/dd/yyyy")</f>
        <v>05/28/2019</v>
      </c>
      <c r="B98" s="136">
        <f>'2019 7U G'!D101</f>
        <v>0.71875</v>
      </c>
      <c r="C98" s="135" t="str">
        <f t="shared" si="1"/>
        <v>05/28/2019</v>
      </c>
      <c r="D98" s="136">
        <f>'2019 7U G'!E101</f>
        <v>0.77083333333333337</v>
      </c>
      <c r="E98" s="119" t="str">
        <f>CONCATENATE('2019 7U G'!I101," at ",'2019 7U G'!G101)</f>
        <v>BlueJays at Mariners</v>
      </c>
      <c r="F98" s="119"/>
      <c r="G98" s="119" t="str">
        <f>'2019 7U G'!J101</f>
        <v>Cent. Oval - NW</v>
      </c>
      <c r="H98" s="119"/>
      <c r="I98" s="119"/>
      <c r="J98" s="119"/>
      <c r="K98" s="119" t="s">
        <v>89</v>
      </c>
      <c r="L98" s="119"/>
      <c r="M98" s="119" t="str">
        <f>VLOOKUP('2019 7U G'!G101,'2019 7U Teams'!$H$3:$I$18,2,FALSE)</f>
        <v>7UMariners2019</v>
      </c>
      <c r="N98" s="119"/>
      <c r="O98" s="119">
        <v>1</v>
      </c>
      <c r="P98" s="119" t="str">
        <f>VLOOKUP('2019 7U G'!I101,'2019 7U Teams'!$H$3:$I$18,2,FALSE)</f>
        <v>7UBlueJays2019</v>
      </c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</row>
    <row r="99" spans="1:28" x14ac:dyDescent="0.25">
      <c r="A99" s="135" t="str">
        <f>TEXT('2019 7U G'!B102,"mm/dd/yyyy")</f>
        <v>05/28/2019</v>
      </c>
      <c r="B99" s="136">
        <f>'2019 7U G'!D102</f>
        <v>0.71875</v>
      </c>
      <c r="C99" s="135" t="str">
        <f t="shared" si="1"/>
        <v>05/28/2019</v>
      </c>
      <c r="D99" s="136">
        <f>'2019 7U G'!E102</f>
        <v>0.77083333333333337</v>
      </c>
      <c r="E99" s="119" t="str">
        <f>CONCATENATE('2019 7U G'!I102," at ",'2019 7U G'!G102)</f>
        <v>Dodgers at Cubs</v>
      </c>
      <c r="F99" s="119"/>
      <c r="G99" s="119" t="str">
        <f>'2019 7U G'!J102</f>
        <v>Cent. Oval - NE</v>
      </c>
      <c r="H99" s="119"/>
      <c r="I99" s="119"/>
      <c r="J99" s="119"/>
      <c r="K99" s="119" t="s">
        <v>89</v>
      </c>
      <c r="L99" s="119"/>
      <c r="M99" s="119" t="str">
        <f>VLOOKUP('2019 7U G'!G102,'2019 7U Teams'!$H$3:$I$18,2,FALSE)</f>
        <v>7UCubs2019</v>
      </c>
      <c r="N99" s="119"/>
      <c r="O99" s="119">
        <v>1</v>
      </c>
      <c r="P99" s="119" t="str">
        <f>VLOOKUP('2019 7U G'!I102,'2019 7U Teams'!$H$3:$I$18,2,FALSE)</f>
        <v>7UDodgers2019</v>
      </c>
      <c r="Q99" s="119"/>
      <c r="R99" s="119"/>
      <c r="S99" s="119"/>
      <c r="T99" s="119"/>
      <c r="U99" s="119"/>
      <c r="V99" s="119"/>
      <c r="W99" s="119"/>
      <c r="X99" s="119"/>
      <c r="Y99" s="119"/>
      <c r="Z99" s="119"/>
      <c r="AA99" s="119"/>
      <c r="AB99" s="119"/>
    </row>
    <row r="100" spans="1:28" x14ac:dyDescent="0.25">
      <c r="A100" s="135" t="str">
        <f>TEXT('2019 7U G'!B103,"mm/dd/yyyy")</f>
        <v>05/28/2019</v>
      </c>
      <c r="B100" s="136">
        <f>'2019 7U G'!D103</f>
        <v>0.71875</v>
      </c>
      <c r="C100" s="135" t="str">
        <f t="shared" si="1"/>
        <v>05/28/2019</v>
      </c>
      <c r="D100" s="136">
        <f>'2019 7U G'!E103</f>
        <v>0.77083333333333337</v>
      </c>
      <c r="E100" s="119" t="str">
        <f>CONCATENATE('2019 7U G'!I103," at ",'2019 7U G'!G103)</f>
        <v>Pirates at Angels</v>
      </c>
      <c r="F100" s="119"/>
      <c r="G100" s="119" t="str">
        <f>'2019 7U G'!J103</f>
        <v>Cent. Oval - SW</v>
      </c>
      <c r="H100" s="119"/>
      <c r="I100" s="119"/>
      <c r="J100" s="119"/>
      <c r="K100" s="119" t="s">
        <v>89</v>
      </c>
      <c r="L100" s="119"/>
      <c r="M100" s="119" t="str">
        <f>VLOOKUP('2019 7U G'!G103,'2019 7U Teams'!$H$3:$I$18,2,FALSE)</f>
        <v>7UAngels2019</v>
      </c>
      <c r="N100" s="119"/>
      <c r="O100" s="119">
        <v>1</v>
      </c>
      <c r="P100" s="119" t="str">
        <f>VLOOKUP('2019 7U G'!I103,'2019 7U Teams'!$H$3:$I$18,2,FALSE)</f>
        <v>7UPirates2019</v>
      </c>
      <c r="Q100" s="119"/>
      <c r="R100" s="119"/>
      <c r="S100" s="119"/>
      <c r="T100" s="119"/>
      <c r="U100" s="119"/>
      <c r="V100" s="119"/>
      <c r="W100" s="119"/>
      <c r="X100" s="119"/>
      <c r="Y100" s="119"/>
      <c r="Z100" s="119"/>
      <c r="AA100" s="119"/>
      <c r="AB100" s="119"/>
    </row>
    <row r="101" spans="1:28" x14ac:dyDescent="0.25">
      <c r="A101" s="135" t="str">
        <f>TEXT('2019 7U G'!B104,"mm/dd/yyyy")</f>
        <v>05/28/2019</v>
      </c>
      <c r="B101" s="136">
        <f>'2019 7U G'!D104</f>
        <v>0.71875</v>
      </c>
      <c r="C101" s="135" t="str">
        <f t="shared" si="1"/>
        <v>05/28/2019</v>
      </c>
      <c r="D101" s="136">
        <f>'2019 7U G'!E104</f>
        <v>0.77083333333333337</v>
      </c>
      <c r="E101" s="119" t="str">
        <f>CONCATENATE('2019 7U G'!I104," at ",'2019 7U G'!G104)</f>
        <v>Cardinals at Tigers</v>
      </c>
      <c r="F101" s="119"/>
      <c r="G101" s="119" t="str">
        <f>'2019 7U G'!J104</f>
        <v>Cent. Oval - SE</v>
      </c>
      <c r="H101" s="119"/>
      <c r="I101" s="119"/>
      <c r="J101" s="119"/>
      <c r="K101" s="119" t="s">
        <v>89</v>
      </c>
      <c r="L101" s="119"/>
      <c r="M101" s="119" t="str">
        <f>VLOOKUP('2019 7U G'!G104,'2019 7U Teams'!$H$3:$I$18,2,FALSE)</f>
        <v>7UTigers2019</v>
      </c>
      <c r="N101" s="119"/>
      <c r="O101" s="119">
        <v>1</v>
      </c>
      <c r="P101" s="119" t="str">
        <f>VLOOKUP('2019 7U G'!I104,'2019 7U Teams'!$H$3:$I$18,2,FALSE)</f>
        <v>7UCardinals2019</v>
      </c>
      <c r="Q101" s="119"/>
      <c r="R101" s="119"/>
      <c r="S101" s="119"/>
      <c r="T101" s="119"/>
      <c r="U101" s="119"/>
      <c r="V101" s="119"/>
      <c r="W101" s="119"/>
      <c r="X101" s="119"/>
      <c r="Y101" s="119"/>
      <c r="Z101" s="119"/>
      <c r="AA101" s="119"/>
      <c r="AB101" s="119"/>
    </row>
    <row r="102" spans="1:28" x14ac:dyDescent="0.25">
      <c r="A102" s="135" t="str">
        <f>TEXT('2019 7U G'!B105,"mm/dd/yyyy")</f>
        <v>05/30/2019</v>
      </c>
      <c r="B102" s="136">
        <f>'2019 7U G'!D105</f>
        <v>0.75</v>
      </c>
      <c r="C102" s="135" t="str">
        <f t="shared" si="1"/>
        <v>05/30/2019</v>
      </c>
      <c r="D102" s="136">
        <f>'2019 7U G'!E105</f>
        <v>0.80208333333333337</v>
      </c>
      <c r="E102" s="119" t="str">
        <f>CONCATENATE('2019 7U G'!I105," at ",'2019 7U G'!G105)</f>
        <v>Brewers at Rockies</v>
      </c>
      <c r="F102" s="119"/>
      <c r="G102" s="119" t="str">
        <f>'2019 7U G'!J105</f>
        <v>Cent. Oval - NW</v>
      </c>
      <c r="H102" s="119"/>
      <c r="I102" s="119"/>
      <c r="J102" s="119"/>
      <c r="K102" s="119" t="s">
        <v>89</v>
      </c>
      <c r="L102" s="119"/>
      <c r="M102" s="119" t="str">
        <f>VLOOKUP('2019 7U G'!G105,'2019 7U Teams'!$H$3:$I$18,2,FALSE)</f>
        <v>7URockies2019</v>
      </c>
      <c r="N102" s="119"/>
      <c r="O102" s="119">
        <v>1</v>
      </c>
      <c r="P102" s="119" t="str">
        <f>VLOOKUP('2019 7U G'!I105,'2019 7U Teams'!$H$3:$I$18,2,FALSE)</f>
        <v>7UBrewers2019</v>
      </c>
      <c r="Q102" s="119"/>
      <c r="R102" s="119"/>
      <c r="S102" s="119"/>
      <c r="T102" s="119"/>
      <c r="U102" s="119"/>
      <c r="V102" s="119"/>
      <c r="W102" s="119"/>
      <c r="X102" s="119"/>
      <c r="Y102" s="119"/>
      <c r="Z102" s="119"/>
      <c r="AA102" s="119"/>
      <c r="AB102" s="119"/>
    </row>
    <row r="103" spans="1:28" x14ac:dyDescent="0.25">
      <c r="A103" s="135" t="str">
        <f>TEXT('2019 7U G'!B106,"mm/dd/yyyy")</f>
        <v>05/30/2019</v>
      </c>
      <c r="B103" s="136">
        <f>'2019 7U G'!D106</f>
        <v>0.75</v>
      </c>
      <c r="C103" s="135" t="str">
        <f t="shared" si="1"/>
        <v>05/30/2019</v>
      </c>
      <c r="D103" s="136">
        <f>'2019 7U G'!E106</f>
        <v>0.80208333333333337</v>
      </c>
      <c r="E103" s="119" t="str">
        <f>CONCATENATE('2019 7U G'!I106," at ",'2019 7U G'!G106)</f>
        <v>Giants at RedSox</v>
      </c>
      <c r="F103" s="119"/>
      <c r="G103" s="119" t="str">
        <f>'2019 7U G'!J106</f>
        <v>Cent. Oval - NE</v>
      </c>
      <c r="H103" s="119"/>
      <c r="I103" s="119"/>
      <c r="J103" s="119"/>
      <c r="K103" s="119" t="s">
        <v>89</v>
      </c>
      <c r="L103" s="119"/>
      <c r="M103" s="119" t="str">
        <f>VLOOKUP('2019 7U G'!G106,'2019 7U Teams'!$H$3:$I$18,2,FALSE)</f>
        <v>7URedSox2019</v>
      </c>
      <c r="N103" s="119"/>
      <c r="O103" s="119">
        <v>1</v>
      </c>
      <c r="P103" s="119" t="str">
        <f>VLOOKUP('2019 7U G'!I106,'2019 7U Teams'!$H$3:$I$18,2,FALSE)</f>
        <v>7UGiants2019</v>
      </c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</row>
    <row r="104" spans="1:28" x14ac:dyDescent="0.25">
      <c r="A104" s="135" t="str">
        <f>TEXT('2019 7U G'!B107,"mm/dd/yyyy")</f>
        <v>05/30/2019</v>
      </c>
      <c r="B104" s="136">
        <f>'2019 7U G'!D107</f>
        <v>0.75</v>
      </c>
      <c r="C104" s="135" t="str">
        <f t="shared" si="1"/>
        <v>05/30/2019</v>
      </c>
      <c r="D104" s="136">
        <f>'2019 7U G'!E107</f>
        <v>0.80208333333333337</v>
      </c>
      <c r="E104" s="119" t="str">
        <f>CONCATENATE('2019 7U G'!I107," at ",'2019 7U G'!G107)</f>
        <v>Yankees at Athletics</v>
      </c>
      <c r="F104" s="119"/>
      <c r="G104" s="119" t="str">
        <f>'2019 7U G'!J107</f>
        <v>Cent. Oval - SW</v>
      </c>
      <c r="H104" s="119"/>
      <c r="I104" s="119"/>
      <c r="J104" s="119"/>
      <c r="K104" s="119" t="s">
        <v>89</v>
      </c>
      <c r="L104" s="119"/>
      <c r="M104" s="119" t="str">
        <f>VLOOKUP('2019 7U G'!G107,'2019 7U Teams'!$H$3:$I$18,2,FALSE)</f>
        <v>7UAthletics2019</v>
      </c>
      <c r="N104" s="119"/>
      <c r="O104" s="119">
        <v>1</v>
      </c>
      <c r="P104" s="119" t="str">
        <f>VLOOKUP('2019 7U G'!I107,'2019 7U Teams'!$H$3:$I$18,2,FALSE)</f>
        <v>7UYankees2019</v>
      </c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</row>
    <row r="105" spans="1:28" x14ac:dyDescent="0.25">
      <c r="A105" s="135" t="str">
        <f>TEXT('2019 7U G'!B108,"mm/dd/yyyy")</f>
        <v>05/30/2019</v>
      </c>
      <c r="B105" s="136">
        <f>'2019 7U G'!D108</f>
        <v>0.75</v>
      </c>
      <c r="C105" s="135" t="str">
        <f t="shared" si="1"/>
        <v>05/30/2019</v>
      </c>
      <c r="D105" s="136">
        <f>'2019 7U G'!E108</f>
        <v>0.80208333333333337</v>
      </c>
      <c r="E105" s="119" t="str">
        <f>CONCATENATE('2019 7U G'!I108," at ",'2019 7U G'!G108)</f>
        <v>Mets at Phillies</v>
      </c>
      <c r="F105" s="119"/>
      <c r="G105" s="119" t="str">
        <f>'2019 7U G'!J108</f>
        <v>Cent. Oval - SE</v>
      </c>
      <c r="H105" s="119"/>
      <c r="I105" s="119"/>
      <c r="J105" s="119"/>
      <c r="K105" s="119" t="s">
        <v>89</v>
      </c>
      <c r="L105" s="119"/>
      <c r="M105" s="119" t="str">
        <f>VLOOKUP('2019 7U G'!G108,'2019 7U Teams'!$H$3:$I$18,2,FALSE)</f>
        <v>7UPhillies2019</v>
      </c>
      <c r="N105" s="119"/>
      <c r="O105" s="119">
        <v>1</v>
      </c>
      <c r="P105" s="119" t="str">
        <f>VLOOKUP('2019 7U G'!I108,'2019 7U Teams'!$H$3:$I$18,2,FALSE)</f>
        <v>7UMets2019</v>
      </c>
      <c r="Q105" s="119"/>
      <c r="R105" s="119"/>
      <c r="S105" s="119"/>
      <c r="T105" s="119"/>
      <c r="U105" s="119"/>
      <c r="V105" s="119"/>
      <c r="W105" s="119"/>
      <c r="X105" s="119"/>
      <c r="Y105" s="119"/>
      <c r="Z105" s="119"/>
      <c r="AA105" s="119"/>
      <c r="AB105" s="119"/>
    </row>
    <row r="106" spans="1:28" x14ac:dyDescent="0.25">
      <c r="A106" s="135" t="str">
        <f>TEXT('2019 7U G'!B109,"mm/dd/yyyy")</f>
        <v>06/02/2019</v>
      </c>
      <c r="B106" s="136">
        <f>'2019 7U G'!D109</f>
        <v>0.58333333333333337</v>
      </c>
      <c r="C106" s="135" t="str">
        <f t="shared" si="1"/>
        <v>06/02/2019</v>
      </c>
      <c r="D106" s="136">
        <f>'2019 7U G'!E109</f>
        <v>0.63541666666666674</v>
      </c>
      <c r="E106" s="119" t="str">
        <f>CONCATENATE('2019 7U G'!I109," at ",'2019 7U G'!G109)</f>
        <v>Cardinals at Yankees</v>
      </c>
      <c r="F106" s="119"/>
      <c r="G106" s="119" t="str">
        <f>'2019 7U G'!J109</f>
        <v>Cent. Oval - NW</v>
      </c>
      <c r="H106" s="119"/>
      <c r="I106" s="119"/>
      <c r="J106" s="119"/>
      <c r="K106" s="119" t="s">
        <v>89</v>
      </c>
      <c r="L106" s="119"/>
      <c r="M106" s="119" t="str">
        <f>VLOOKUP('2019 7U G'!G109,'2019 7U Teams'!$H$3:$I$18,2,FALSE)</f>
        <v>7UYankees2019</v>
      </c>
      <c r="N106" s="119"/>
      <c r="O106" s="119">
        <v>1</v>
      </c>
      <c r="P106" s="119" t="str">
        <f>VLOOKUP('2019 7U G'!I109,'2019 7U Teams'!$H$3:$I$18,2,FALSE)</f>
        <v>7UCardinals2019</v>
      </c>
      <c r="Q106" s="119"/>
      <c r="R106" s="119"/>
      <c r="S106" s="119"/>
      <c r="T106" s="119"/>
      <c r="U106" s="119"/>
      <c r="V106" s="119"/>
      <c r="W106" s="119"/>
      <c r="X106" s="119"/>
      <c r="Y106" s="119"/>
      <c r="Z106" s="119"/>
      <c r="AA106" s="119"/>
      <c r="AB106" s="119"/>
    </row>
    <row r="107" spans="1:28" x14ac:dyDescent="0.25">
      <c r="A107" s="135" t="str">
        <f>TEXT('2019 7U G'!B110,"mm/dd/yyyy")</f>
        <v>06/02/2019</v>
      </c>
      <c r="B107" s="136">
        <f>'2019 7U G'!D110</f>
        <v>0.58333333333333337</v>
      </c>
      <c r="C107" s="135" t="str">
        <f t="shared" si="1"/>
        <v>06/02/2019</v>
      </c>
      <c r="D107" s="136">
        <f>'2019 7U G'!E110</f>
        <v>0.63541666666666674</v>
      </c>
      <c r="E107" s="119" t="str">
        <f>CONCATENATE('2019 7U G'!I110," at ",'2019 7U G'!G110)</f>
        <v>Brewers at Angels</v>
      </c>
      <c r="F107" s="119"/>
      <c r="G107" s="119" t="str">
        <f>'2019 7U G'!J110</f>
        <v>Cent. Oval - NE</v>
      </c>
      <c r="H107" s="119"/>
      <c r="I107" s="119"/>
      <c r="J107" s="119"/>
      <c r="K107" s="119" t="s">
        <v>89</v>
      </c>
      <c r="L107" s="119"/>
      <c r="M107" s="119" t="str">
        <f>VLOOKUP('2019 7U G'!G110,'2019 7U Teams'!$H$3:$I$18,2,FALSE)</f>
        <v>7UAngels2019</v>
      </c>
      <c r="N107" s="119"/>
      <c r="O107" s="119">
        <v>1</v>
      </c>
      <c r="P107" s="119" t="str">
        <f>VLOOKUP('2019 7U G'!I110,'2019 7U Teams'!$H$3:$I$18,2,FALSE)</f>
        <v>7UBrewers2019</v>
      </c>
      <c r="Q107" s="119"/>
      <c r="R107" s="119"/>
      <c r="S107" s="119"/>
      <c r="T107" s="119"/>
      <c r="U107" s="119"/>
      <c r="V107" s="119"/>
      <c r="W107" s="119"/>
      <c r="X107" s="119"/>
      <c r="Y107" s="119"/>
      <c r="Z107" s="119"/>
      <c r="AA107" s="119"/>
      <c r="AB107" s="119"/>
    </row>
    <row r="108" spans="1:28" x14ac:dyDescent="0.25">
      <c r="A108" s="135" t="str">
        <f>TEXT('2019 7U G'!B111,"mm/dd/yyyy")</f>
        <v>06/02/2019</v>
      </c>
      <c r="B108" s="136">
        <f>'2019 7U G'!D111</f>
        <v>0.58333333333333337</v>
      </c>
      <c r="C108" s="135" t="str">
        <f t="shared" si="1"/>
        <v>06/02/2019</v>
      </c>
      <c r="D108" s="136">
        <f>'2019 7U G'!E111</f>
        <v>0.63541666666666674</v>
      </c>
      <c r="E108" s="119" t="str">
        <f>CONCATENATE('2019 7U G'!I111," at ",'2019 7U G'!G111)</f>
        <v>Athletics at RedSox</v>
      </c>
      <c r="F108" s="119"/>
      <c r="G108" s="119" t="str">
        <f>'2019 7U G'!J111</f>
        <v>Cent. Oval - SW</v>
      </c>
      <c r="H108" s="119"/>
      <c r="I108" s="119"/>
      <c r="J108" s="119"/>
      <c r="K108" s="119" t="s">
        <v>89</v>
      </c>
      <c r="L108" s="119"/>
      <c r="M108" s="119" t="str">
        <f>VLOOKUP('2019 7U G'!G111,'2019 7U Teams'!$H$3:$I$18,2,FALSE)</f>
        <v>7URedSox2019</v>
      </c>
      <c r="N108" s="119"/>
      <c r="O108" s="119">
        <v>1</v>
      </c>
      <c r="P108" s="119" t="str">
        <f>VLOOKUP('2019 7U G'!I111,'2019 7U Teams'!$H$3:$I$18,2,FALSE)</f>
        <v>7UAthletics2019</v>
      </c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  <c r="AA108" s="119"/>
      <c r="AB108" s="119"/>
    </row>
    <row r="109" spans="1:28" x14ac:dyDescent="0.25">
      <c r="A109" s="135" t="str">
        <f>TEXT('2019 7U G'!B112,"mm/dd/yyyy")</f>
        <v>06/02/2019</v>
      </c>
      <c r="B109" s="136">
        <f>'2019 7U G'!D112</f>
        <v>0.58333333333333337</v>
      </c>
      <c r="C109" s="135" t="str">
        <f t="shared" si="1"/>
        <v>06/02/2019</v>
      </c>
      <c r="D109" s="136">
        <f>'2019 7U G'!E112</f>
        <v>0.63541666666666674</v>
      </c>
      <c r="E109" s="119" t="str">
        <f>CONCATENATE('2019 7U G'!I112," at ",'2019 7U G'!G112)</f>
        <v>Giants at Pirates</v>
      </c>
      <c r="F109" s="119"/>
      <c r="G109" s="119" t="str">
        <f>'2019 7U G'!J112</f>
        <v>Cent. Oval - SE</v>
      </c>
      <c r="H109" s="119"/>
      <c r="I109" s="119"/>
      <c r="J109" s="119"/>
      <c r="K109" s="119" t="s">
        <v>89</v>
      </c>
      <c r="L109" s="119"/>
      <c r="M109" s="119" t="str">
        <f>VLOOKUP('2019 7U G'!G112,'2019 7U Teams'!$H$3:$I$18,2,FALSE)</f>
        <v>7UPirates2019</v>
      </c>
      <c r="N109" s="119"/>
      <c r="O109" s="119">
        <v>1</v>
      </c>
      <c r="P109" s="119" t="str">
        <f>VLOOKUP('2019 7U G'!I112,'2019 7U Teams'!$H$3:$I$18,2,FALSE)</f>
        <v>7UGiants2019</v>
      </c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</row>
    <row r="110" spans="1:28" x14ac:dyDescent="0.25">
      <c r="A110" s="135" t="str">
        <f>TEXT('2019 7U G'!B113,"mm/dd/yyyy")</f>
        <v>06/02/2019</v>
      </c>
      <c r="B110" s="136">
        <f>'2019 7U G'!D113</f>
        <v>0.64583333333333337</v>
      </c>
      <c r="C110" s="135" t="str">
        <f t="shared" si="1"/>
        <v>06/02/2019</v>
      </c>
      <c r="D110" s="136">
        <f>'2019 7U G'!E113</f>
        <v>0.69791666666666674</v>
      </c>
      <c r="E110" s="119" t="str">
        <f>CONCATENATE('2019 7U G'!I113," at ",'2019 7U G'!G113)</f>
        <v>Dodgers at Phillies</v>
      </c>
      <c r="F110" s="119"/>
      <c r="G110" s="119" t="str">
        <f>'2019 7U G'!J113</f>
        <v>Cent. Oval - NW</v>
      </c>
      <c r="H110" s="119"/>
      <c r="I110" s="119"/>
      <c r="J110" s="119"/>
      <c r="K110" s="119" t="s">
        <v>89</v>
      </c>
      <c r="L110" s="119"/>
      <c r="M110" s="119" t="str">
        <f>VLOOKUP('2019 7U G'!G113,'2019 7U Teams'!$H$3:$I$18,2,FALSE)</f>
        <v>7UPhillies2019</v>
      </c>
      <c r="N110" s="119"/>
      <c r="O110" s="119">
        <v>1</v>
      </c>
      <c r="P110" s="119" t="str">
        <f>VLOOKUP('2019 7U G'!I113,'2019 7U Teams'!$H$3:$I$18,2,FALSE)</f>
        <v>7UDodgers2019</v>
      </c>
      <c r="Q110" s="119"/>
      <c r="R110" s="119"/>
      <c r="S110" s="119"/>
      <c r="T110" s="119"/>
      <c r="U110" s="119"/>
      <c r="V110" s="119"/>
      <c r="W110" s="119"/>
      <c r="X110" s="119"/>
      <c r="Y110" s="119"/>
      <c r="Z110" s="119"/>
      <c r="AA110" s="119"/>
      <c r="AB110" s="119"/>
    </row>
    <row r="111" spans="1:28" x14ac:dyDescent="0.25">
      <c r="A111" s="135" t="str">
        <f>TEXT('2019 7U G'!B114,"mm/dd/yyyy")</f>
        <v>06/02/2019</v>
      </c>
      <c r="B111" s="136">
        <f>'2019 7U G'!D114</f>
        <v>0.64583333333333337</v>
      </c>
      <c r="C111" s="135" t="str">
        <f t="shared" si="1"/>
        <v>06/02/2019</v>
      </c>
      <c r="D111" s="136">
        <f>'2019 7U G'!E114</f>
        <v>0.69791666666666674</v>
      </c>
      <c r="E111" s="119" t="str">
        <f>CONCATENATE('2019 7U G'!I114," at ",'2019 7U G'!G114)</f>
        <v>Tigers at Mets</v>
      </c>
      <c r="F111" s="119"/>
      <c r="G111" s="119" t="str">
        <f>'2019 7U G'!J114</f>
        <v>Cent. Oval - NE</v>
      </c>
      <c r="H111" s="119"/>
      <c r="I111" s="119"/>
      <c r="J111" s="119"/>
      <c r="K111" s="119" t="s">
        <v>89</v>
      </c>
      <c r="L111" s="119"/>
      <c r="M111" s="119" t="str">
        <f>VLOOKUP('2019 7U G'!G114,'2019 7U Teams'!$H$3:$I$18,2,FALSE)</f>
        <v>7UMets2019</v>
      </c>
      <c r="N111" s="119"/>
      <c r="O111" s="119">
        <v>1</v>
      </c>
      <c r="P111" s="119" t="str">
        <f>VLOOKUP('2019 7U G'!I114,'2019 7U Teams'!$H$3:$I$18,2,FALSE)</f>
        <v>7UTigers2019</v>
      </c>
      <c r="Q111" s="119"/>
      <c r="R111" s="119"/>
      <c r="S111" s="119"/>
      <c r="T111" s="119"/>
      <c r="U111" s="119"/>
      <c r="V111" s="119"/>
      <c r="W111" s="119"/>
      <c r="X111" s="119"/>
      <c r="Y111" s="119"/>
      <c r="Z111" s="119"/>
      <c r="AA111" s="119"/>
      <c r="AB111" s="119"/>
    </row>
    <row r="112" spans="1:28" x14ac:dyDescent="0.25">
      <c r="A112" s="135" t="str">
        <f>TEXT('2019 7U G'!B115,"mm/dd/yyyy")</f>
        <v>06/02/2019</v>
      </c>
      <c r="B112" s="136">
        <f>'2019 7U G'!D115</f>
        <v>0.64583333333333337</v>
      </c>
      <c r="C112" s="135" t="str">
        <f t="shared" si="1"/>
        <v>06/02/2019</v>
      </c>
      <c r="D112" s="136">
        <f>'2019 7U G'!E115</f>
        <v>0.69791666666666674</v>
      </c>
      <c r="E112" s="119" t="str">
        <f>CONCATENATE('2019 7U G'!I115," at ",'2019 7U G'!G115)</f>
        <v>Cubs at Mariners</v>
      </c>
      <c r="F112" s="119"/>
      <c r="G112" s="119" t="str">
        <f>'2019 7U G'!J115</f>
        <v>Cent. Oval - SW</v>
      </c>
      <c r="H112" s="119"/>
      <c r="I112" s="119"/>
      <c r="J112" s="119"/>
      <c r="K112" s="119" t="s">
        <v>89</v>
      </c>
      <c r="L112" s="119"/>
      <c r="M112" s="119" t="str">
        <f>VLOOKUP('2019 7U G'!G115,'2019 7U Teams'!$H$3:$I$18,2,FALSE)</f>
        <v>7UMariners2019</v>
      </c>
      <c r="N112" s="119"/>
      <c r="O112" s="119">
        <v>1</v>
      </c>
      <c r="P112" s="119" t="str">
        <f>VLOOKUP('2019 7U G'!I115,'2019 7U Teams'!$H$3:$I$18,2,FALSE)</f>
        <v>7UCubs2019</v>
      </c>
      <c r="Q112" s="119"/>
      <c r="R112" s="119"/>
      <c r="S112" s="119"/>
      <c r="T112" s="119"/>
      <c r="U112" s="119"/>
      <c r="V112" s="119"/>
      <c r="W112" s="119"/>
      <c r="X112" s="119"/>
      <c r="Y112" s="119"/>
      <c r="Z112" s="119"/>
      <c r="AA112" s="119"/>
      <c r="AB112" s="119"/>
    </row>
    <row r="113" spans="1:28" x14ac:dyDescent="0.25">
      <c r="A113" s="135" t="str">
        <f>TEXT('2019 7U G'!B116,"mm/dd/yyyy")</f>
        <v>06/02/2019</v>
      </c>
      <c r="B113" s="136">
        <f>'2019 7U G'!D116</f>
        <v>0.64583333333333337</v>
      </c>
      <c r="C113" s="135" t="str">
        <f t="shared" si="1"/>
        <v>06/02/2019</v>
      </c>
      <c r="D113" s="136">
        <f>'2019 7U G'!E116</f>
        <v>0.69791666666666674</v>
      </c>
      <c r="E113" s="119" t="str">
        <f>CONCATENATE('2019 7U G'!I116," at ",'2019 7U G'!G116)</f>
        <v>Rockies at BlueJays</v>
      </c>
      <c r="F113" s="119"/>
      <c r="G113" s="119" t="str">
        <f>'2019 7U G'!J116</f>
        <v>Cent. Oval - SE</v>
      </c>
      <c r="H113" s="119"/>
      <c r="I113" s="119"/>
      <c r="J113" s="119"/>
      <c r="K113" s="119" t="s">
        <v>89</v>
      </c>
      <c r="L113" s="119"/>
      <c r="M113" s="119" t="str">
        <f>VLOOKUP('2019 7U G'!G116,'2019 7U Teams'!$H$3:$I$18,2,FALSE)</f>
        <v>7UBlueJays2019</v>
      </c>
      <c r="N113" s="119"/>
      <c r="O113" s="119">
        <v>1</v>
      </c>
      <c r="P113" s="119" t="str">
        <f>VLOOKUP('2019 7U G'!I116,'2019 7U Teams'!$H$3:$I$18,2,FALSE)</f>
        <v>7URockies2019</v>
      </c>
      <c r="Q113" s="119"/>
      <c r="R113" s="119"/>
      <c r="S113" s="119"/>
      <c r="T113" s="119"/>
      <c r="U113" s="119"/>
      <c r="V113" s="119"/>
      <c r="W113" s="119"/>
      <c r="X113" s="119"/>
      <c r="Y113" s="119"/>
      <c r="Z113" s="119"/>
      <c r="AA113" s="119"/>
      <c r="AB113" s="119"/>
    </row>
    <row r="114" spans="1:28" x14ac:dyDescent="0.25">
      <c r="A114" s="135" t="str">
        <f>TEXT('2019 7U G'!B117,"mm/dd/yyyy")</f>
        <v>06/04/2019</v>
      </c>
      <c r="B114" s="136">
        <f>'2019 7U G'!D117</f>
        <v>0.71875</v>
      </c>
      <c r="C114" s="135" t="str">
        <f t="shared" si="1"/>
        <v>06/04/2019</v>
      </c>
      <c r="D114" s="136">
        <f>'2019 7U G'!E117</f>
        <v>0.77083333333333337</v>
      </c>
      <c r="E114" s="119" t="str">
        <f>CONCATENATE('2019 7U G'!I117," at ",'2019 7U G'!G117)</f>
        <v>Cubs at Pirates</v>
      </c>
      <c r="F114" s="119"/>
      <c r="G114" s="119" t="str">
        <f>'2019 7U G'!J117</f>
        <v>Cent. Oval - NW</v>
      </c>
      <c r="H114" s="119"/>
      <c r="I114" s="119"/>
      <c r="J114" s="119"/>
      <c r="K114" s="119" t="s">
        <v>89</v>
      </c>
      <c r="L114" s="119"/>
      <c r="M114" s="119" t="str">
        <f>VLOOKUP('2019 7U G'!G117,'2019 7U Teams'!$H$3:$I$18,2,FALSE)</f>
        <v>7UPirates2019</v>
      </c>
      <c r="N114" s="119"/>
      <c r="O114" s="119">
        <v>1</v>
      </c>
      <c r="P114" s="119" t="str">
        <f>VLOOKUP('2019 7U G'!I117,'2019 7U Teams'!$H$3:$I$18,2,FALSE)</f>
        <v>7UCubs2019</v>
      </c>
      <c r="Q114" s="119"/>
      <c r="R114" s="119"/>
      <c r="S114" s="119"/>
      <c r="T114" s="119"/>
      <c r="U114" s="119"/>
      <c r="V114" s="119"/>
      <c r="W114" s="119"/>
      <c r="X114" s="119"/>
      <c r="Y114" s="119"/>
      <c r="Z114" s="119"/>
      <c r="AA114" s="119"/>
      <c r="AB114" s="119"/>
    </row>
    <row r="115" spans="1:28" x14ac:dyDescent="0.25">
      <c r="A115" s="135" t="str">
        <f>TEXT('2019 7U G'!B118,"mm/dd/yyyy")</f>
        <v>06/04/2019</v>
      </c>
      <c r="B115" s="136">
        <f>'2019 7U G'!D118</f>
        <v>0.71875</v>
      </c>
      <c r="C115" s="135" t="str">
        <f t="shared" si="1"/>
        <v>06/04/2019</v>
      </c>
      <c r="D115" s="136">
        <f>'2019 7U G'!E118</f>
        <v>0.77083333333333337</v>
      </c>
      <c r="E115" s="119" t="str">
        <f>CONCATENATE('2019 7U G'!I118," at ",'2019 7U G'!G118)</f>
        <v>Angels at Cardinals</v>
      </c>
      <c r="F115" s="119"/>
      <c r="G115" s="119" t="str">
        <f>'2019 7U G'!J118</f>
        <v>Cent. Oval - NE</v>
      </c>
      <c r="H115" s="119"/>
      <c r="I115" s="119"/>
      <c r="J115" s="119"/>
      <c r="K115" s="119" t="s">
        <v>89</v>
      </c>
      <c r="L115" s="119"/>
      <c r="M115" s="119" t="str">
        <f>VLOOKUP('2019 7U G'!G118,'2019 7U Teams'!$H$3:$I$18,2,FALSE)</f>
        <v>7UCardinals2019</v>
      </c>
      <c r="N115" s="119"/>
      <c r="O115" s="119">
        <v>1</v>
      </c>
      <c r="P115" s="119" t="str">
        <f>VLOOKUP('2019 7U G'!I118,'2019 7U Teams'!$H$3:$I$18,2,FALSE)</f>
        <v>7UAngels2019</v>
      </c>
      <c r="Q115" s="119"/>
      <c r="R115" s="119"/>
      <c r="S115" s="119"/>
      <c r="T115" s="119"/>
      <c r="U115" s="119"/>
      <c r="V115" s="119"/>
      <c r="W115" s="119"/>
      <c r="X115" s="119"/>
      <c r="Y115" s="119"/>
      <c r="Z115" s="119"/>
      <c r="AA115" s="119"/>
      <c r="AB115" s="119"/>
    </row>
    <row r="116" spans="1:28" x14ac:dyDescent="0.25">
      <c r="A116" s="135" t="str">
        <f>TEXT('2019 7U G'!B119,"mm/dd/yyyy")</f>
        <v>06/04/2019</v>
      </c>
      <c r="B116" s="136">
        <f>'2019 7U G'!D119</f>
        <v>0.71875</v>
      </c>
      <c r="C116" s="135" t="str">
        <f t="shared" si="1"/>
        <v>06/04/2019</v>
      </c>
      <c r="D116" s="136">
        <f>'2019 7U G'!E119</f>
        <v>0.77083333333333337</v>
      </c>
      <c r="E116" s="119" t="str">
        <f>CONCATENATE('2019 7U G'!I119," at ",'2019 7U G'!G119)</f>
        <v>BlueJays at Tigers</v>
      </c>
      <c r="F116" s="119"/>
      <c r="G116" s="119" t="str">
        <f>'2019 7U G'!J119</f>
        <v>Cent. Oval - SW</v>
      </c>
      <c r="H116" s="119"/>
      <c r="I116" s="119"/>
      <c r="J116" s="119"/>
      <c r="K116" s="119" t="s">
        <v>89</v>
      </c>
      <c r="L116" s="119"/>
      <c r="M116" s="119" t="str">
        <f>VLOOKUP('2019 7U G'!G119,'2019 7U Teams'!$H$3:$I$18,2,FALSE)</f>
        <v>7UTigers2019</v>
      </c>
      <c r="N116" s="119"/>
      <c r="O116" s="119">
        <v>1</v>
      </c>
      <c r="P116" s="119" t="str">
        <f>VLOOKUP('2019 7U G'!I119,'2019 7U Teams'!$H$3:$I$18,2,FALSE)</f>
        <v>7UBlueJays2019</v>
      </c>
      <c r="Q116" s="119"/>
      <c r="R116" s="119"/>
      <c r="S116" s="119"/>
      <c r="T116" s="119"/>
      <c r="U116" s="119"/>
      <c r="V116" s="119"/>
      <c r="W116" s="119"/>
      <c r="X116" s="119"/>
      <c r="Y116" s="119"/>
      <c r="Z116" s="119"/>
      <c r="AA116" s="119"/>
      <c r="AB116" s="119"/>
    </row>
    <row r="117" spans="1:28" x14ac:dyDescent="0.25">
      <c r="A117" s="135" t="str">
        <f>TEXT('2019 7U G'!B120,"mm/dd/yyyy")</f>
        <v>06/04/2019</v>
      </c>
      <c r="B117" s="136">
        <f>'2019 7U G'!D120</f>
        <v>0.71875</v>
      </c>
      <c r="C117" s="135" t="str">
        <f t="shared" si="1"/>
        <v>06/04/2019</v>
      </c>
      <c r="D117" s="136">
        <f>'2019 7U G'!E120</f>
        <v>0.77083333333333337</v>
      </c>
      <c r="E117" s="119" t="str">
        <f>CONCATENATE('2019 7U G'!I120," at ",'2019 7U G'!G120)</f>
        <v>Mariners at Dodgers</v>
      </c>
      <c r="F117" s="119"/>
      <c r="G117" s="119" t="str">
        <f>'2019 7U G'!J120</f>
        <v>Cent. Oval - SE</v>
      </c>
      <c r="H117" s="119"/>
      <c r="I117" s="119"/>
      <c r="J117" s="119"/>
      <c r="K117" s="119" t="s">
        <v>89</v>
      </c>
      <c r="L117" s="119"/>
      <c r="M117" s="119" t="str">
        <f>VLOOKUP('2019 7U G'!G120,'2019 7U Teams'!$H$3:$I$18,2,FALSE)</f>
        <v>7UDodgers2019</v>
      </c>
      <c r="N117" s="119"/>
      <c r="O117" s="119">
        <v>1</v>
      </c>
      <c r="P117" s="119" t="str">
        <f>VLOOKUP('2019 7U G'!I120,'2019 7U Teams'!$H$3:$I$18,2,FALSE)</f>
        <v>7UMariners2019</v>
      </c>
      <c r="Q117" s="119"/>
      <c r="R117" s="119"/>
      <c r="S117" s="119"/>
      <c r="T117" s="119"/>
      <c r="U117" s="119"/>
      <c r="V117" s="119"/>
      <c r="W117" s="119"/>
      <c r="X117" s="119"/>
      <c r="Y117" s="119"/>
      <c r="Z117" s="119"/>
      <c r="AA117" s="119"/>
      <c r="AB117" s="119"/>
    </row>
    <row r="118" spans="1:28" x14ac:dyDescent="0.25">
      <c r="A118" s="135" t="str">
        <f>TEXT('2019 7U G'!B121,"mm/dd/yyyy")</f>
        <v>06/06/2019</v>
      </c>
      <c r="B118" s="136">
        <f>'2019 7U G'!D121</f>
        <v>0.75</v>
      </c>
      <c r="C118" s="135" t="str">
        <f t="shared" si="1"/>
        <v>06/06/2019</v>
      </c>
      <c r="D118" s="136">
        <f>'2019 7U G'!E121</f>
        <v>0.80208333333333337</v>
      </c>
      <c r="E118" s="119" t="str">
        <f>CONCATENATE('2019 7U G'!I121," at ",'2019 7U G'!G121)</f>
        <v>RedSox at Yankees</v>
      </c>
      <c r="F118" s="119"/>
      <c r="G118" s="119" t="str">
        <f>'2019 7U G'!J121</f>
        <v>Cent. Oval - NW</v>
      </c>
      <c r="H118" s="119"/>
      <c r="I118" s="119"/>
      <c r="J118" s="119"/>
      <c r="K118" s="119" t="s">
        <v>89</v>
      </c>
      <c r="L118" s="119"/>
      <c r="M118" s="119" t="str">
        <f>VLOOKUP('2019 7U G'!G121,'2019 7U Teams'!$H$3:$I$18,2,FALSE)</f>
        <v>7UYankees2019</v>
      </c>
      <c r="N118" s="119"/>
      <c r="O118" s="119">
        <v>1</v>
      </c>
      <c r="P118" s="119" t="str">
        <f>VLOOKUP('2019 7U G'!I121,'2019 7U Teams'!$H$3:$I$18,2,FALSE)</f>
        <v>7URedSox2019</v>
      </c>
      <c r="Q118" s="119"/>
      <c r="R118" s="119"/>
      <c r="S118" s="119"/>
      <c r="T118" s="119"/>
      <c r="U118" s="119"/>
      <c r="V118" s="119"/>
      <c r="W118" s="119"/>
      <c r="X118" s="119"/>
      <c r="Y118" s="119"/>
      <c r="Z118" s="119"/>
      <c r="AA118" s="119"/>
      <c r="AB118" s="119"/>
    </row>
    <row r="119" spans="1:28" x14ac:dyDescent="0.25">
      <c r="A119" s="135" t="str">
        <f>TEXT('2019 7U G'!B122,"mm/dd/yyyy")</f>
        <v>06/06/2019</v>
      </c>
      <c r="B119" s="136">
        <f>'2019 7U G'!D122</f>
        <v>0.75</v>
      </c>
      <c r="C119" s="135" t="str">
        <f t="shared" si="1"/>
        <v>06/06/2019</v>
      </c>
      <c r="D119" s="136">
        <f>'2019 7U G'!E122</f>
        <v>0.80208333333333337</v>
      </c>
      <c r="E119" s="119" t="str">
        <f>CONCATENATE('2019 7U G'!I122," at ",'2019 7U G'!G122)</f>
        <v>Athletics at Mets</v>
      </c>
      <c r="F119" s="119"/>
      <c r="G119" s="119" t="str">
        <f>'2019 7U G'!J122</f>
        <v>Cent. Oval - NE</v>
      </c>
      <c r="H119" s="119"/>
      <c r="I119" s="119"/>
      <c r="J119" s="119"/>
      <c r="K119" s="119" t="s">
        <v>89</v>
      </c>
      <c r="L119" s="119"/>
      <c r="M119" s="119" t="str">
        <f>VLOOKUP('2019 7U G'!G122,'2019 7U Teams'!$H$3:$I$18,2,FALSE)</f>
        <v>7UMets2019</v>
      </c>
      <c r="N119" s="119"/>
      <c r="O119" s="119">
        <v>1</v>
      </c>
      <c r="P119" s="119" t="str">
        <f>VLOOKUP('2019 7U G'!I122,'2019 7U Teams'!$H$3:$I$18,2,FALSE)</f>
        <v>7UAthletics2019</v>
      </c>
      <c r="Q119" s="119"/>
      <c r="R119" s="119"/>
      <c r="S119" s="119"/>
      <c r="T119" s="119"/>
      <c r="U119" s="119"/>
      <c r="V119" s="119"/>
      <c r="W119" s="119"/>
      <c r="X119" s="119"/>
      <c r="Y119" s="119"/>
      <c r="Z119" s="119"/>
      <c r="AA119" s="119"/>
      <c r="AB119" s="119"/>
    </row>
    <row r="120" spans="1:28" x14ac:dyDescent="0.25">
      <c r="A120" s="135" t="str">
        <f>TEXT('2019 7U G'!B123,"mm/dd/yyyy")</f>
        <v>06/06/2019</v>
      </c>
      <c r="B120" s="136">
        <f>'2019 7U G'!D123</f>
        <v>0.75</v>
      </c>
      <c r="C120" s="135" t="str">
        <f t="shared" si="1"/>
        <v>06/06/2019</v>
      </c>
      <c r="D120" s="136">
        <f>'2019 7U G'!E123</f>
        <v>0.80208333333333337</v>
      </c>
      <c r="E120" s="119" t="str">
        <f>CONCATENATE('2019 7U G'!I123," at ",'2019 7U G'!G123)</f>
        <v>Brewers at Phillies</v>
      </c>
      <c r="F120" s="119"/>
      <c r="G120" s="119" t="str">
        <f>'2019 7U G'!J123</f>
        <v>Cent. Oval - SW</v>
      </c>
      <c r="H120" s="119"/>
      <c r="I120" s="119"/>
      <c r="J120" s="119"/>
      <c r="K120" s="119" t="s">
        <v>89</v>
      </c>
      <c r="L120" s="119"/>
      <c r="M120" s="119" t="str">
        <f>VLOOKUP('2019 7U G'!G123,'2019 7U Teams'!$H$3:$I$18,2,FALSE)</f>
        <v>7UPhillies2019</v>
      </c>
      <c r="N120" s="119"/>
      <c r="O120" s="119">
        <v>1</v>
      </c>
      <c r="P120" s="119" t="str">
        <f>VLOOKUP('2019 7U G'!I123,'2019 7U Teams'!$H$3:$I$18,2,FALSE)</f>
        <v>7UBrewers2019</v>
      </c>
      <c r="Q120" s="119"/>
      <c r="R120" s="119"/>
      <c r="S120" s="119"/>
      <c r="T120" s="119"/>
      <c r="U120" s="119"/>
      <c r="V120" s="119"/>
      <c r="W120" s="119"/>
      <c r="X120" s="119"/>
      <c r="Y120" s="119"/>
      <c r="Z120" s="119"/>
      <c r="AA120" s="119"/>
      <c r="AB120" s="119"/>
    </row>
    <row r="121" spans="1:28" x14ac:dyDescent="0.25">
      <c r="A121" s="135" t="str">
        <f>TEXT('2019 7U G'!B124,"mm/dd/yyyy")</f>
        <v>06/06/2019</v>
      </c>
      <c r="B121" s="136">
        <f>'2019 7U G'!D124</f>
        <v>0.75</v>
      </c>
      <c r="C121" s="135" t="str">
        <f t="shared" si="1"/>
        <v>06/06/2019</v>
      </c>
      <c r="D121" s="136">
        <f>'2019 7U G'!E124</f>
        <v>0.80208333333333337</v>
      </c>
      <c r="E121" s="119" t="str">
        <f>CONCATENATE('2019 7U G'!I124," at ",'2019 7U G'!G124)</f>
        <v>Rockies at Giants</v>
      </c>
      <c r="F121" s="119"/>
      <c r="G121" s="119" t="str">
        <f>'2019 7U G'!J124</f>
        <v>Cent. Oval - SE</v>
      </c>
      <c r="H121" s="119"/>
      <c r="I121" s="119"/>
      <c r="J121" s="119"/>
      <c r="K121" s="119" t="s">
        <v>89</v>
      </c>
      <c r="L121" s="119"/>
      <c r="M121" s="119" t="str">
        <f>VLOOKUP('2019 7U G'!G124,'2019 7U Teams'!$H$3:$I$18,2,FALSE)</f>
        <v>7UGiants2019</v>
      </c>
      <c r="N121" s="119"/>
      <c r="O121" s="119">
        <v>1</v>
      </c>
      <c r="P121" s="119" t="str">
        <f>VLOOKUP('2019 7U G'!I124,'2019 7U Teams'!$H$3:$I$18,2,FALSE)</f>
        <v>7URockies2019</v>
      </c>
      <c r="Q121" s="119"/>
      <c r="R121" s="119"/>
      <c r="S121" s="119"/>
      <c r="T121" s="119"/>
      <c r="U121" s="119"/>
      <c r="V121" s="119"/>
      <c r="W121" s="119"/>
      <c r="X121" s="119"/>
      <c r="Y121" s="119"/>
      <c r="Z121" s="119"/>
      <c r="AA121" s="119"/>
      <c r="AB121" s="119"/>
    </row>
    <row r="122" spans="1:28" x14ac:dyDescent="0.25">
      <c r="A122" s="135" t="str">
        <f>TEXT('2019 7U G'!B125,"mm/dd/yyyy")</f>
        <v>06/09/2019</v>
      </c>
      <c r="B122" s="136">
        <f>'2019 7U G'!D125</f>
        <v>0.58333333333333337</v>
      </c>
      <c r="C122" s="135" t="str">
        <f t="shared" si="1"/>
        <v>06/09/2019</v>
      </c>
      <c r="D122" s="136">
        <f>'2019 7U G'!E125</f>
        <v>0.63541666666666674</v>
      </c>
      <c r="E122" s="119" t="str">
        <f>CONCATENATE('2019 7U G'!I125," at ",'2019 7U G'!G125)</f>
        <v>Angels at Athletics</v>
      </c>
      <c r="F122" s="119"/>
      <c r="G122" s="119" t="str">
        <f>'2019 7U G'!J125</f>
        <v>Cent. Oval - NW</v>
      </c>
      <c r="H122" s="119"/>
      <c r="I122" s="119"/>
      <c r="J122" s="119"/>
      <c r="K122" s="119" t="s">
        <v>89</v>
      </c>
      <c r="L122" s="119"/>
      <c r="M122" s="119" t="str">
        <f>VLOOKUP('2019 7U G'!G125,'2019 7U Teams'!$H$3:$I$18,2,FALSE)</f>
        <v>7UAthletics2019</v>
      </c>
      <c r="N122" s="119"/>
      <c r="O122" s="119">
        <v>1</v>
      </c>
      <c r="P122" s="119" t="str">
        <f>VLOOKUP('2019 7U G'!I125,'2019 7U Teams'!$H$3:$I$18,2,FALSE)</f>
        <v>7UAngels2019</v>
      </c>
      <c r="Q122" s="119"/>
      <c r="R122" s="119"/>
      <c r="S122" s="119"/>
      <c r="T122" s="119"/>
      <c r="U122" s="119"/>
      <c r="V122" s="119"/>
      <c r="W122" s="119"/>
      <c r="X122" s="119"/>
      <c r="Y122" s="119"/>
      <c r="Z122" s="119"/>
      <c r="AA122" s="119"/>
      <c r="AB122" s="119"/>
    </row>
    <row r="123" spans="1:28" x14ac:dyDescent="0.25">
      <c r="A123" s="135" t="str">
        <f>TEXT('2019 7U G'!B126,"mm/dd/yyyy")</f>
        <v>06/09/2019</v>
      </c>
      <c r="B123" s="136">
        <f>'2019 7U G'!D126</f>
        <v>0.58333333333333337</v>
      </c>
      <c r="C123" s="135" t="str">
        <f t="shared" si="1"/>
        <v>06/09/2019</v>
      </c>
      <c r="D123" s="136">
        <f>'2019 7U G'!E126</f>
        <v>0.63541666666666674</v>
      </c>
      <c r="E123" s="119" t="str">
        <f>CONCATENATE('2019 7U G'!I126," at ",'2019 7U G'!G126)</f>
        <v>RedSox at Giants</v>
      </c>
      <c r="F123" s="119"/>
      <c r="G123" s="119" t="str">
        <f>'2019 7U G'!J126</f>
        <v>Cent. Oval - NE</v>
      </c>
      <c r="H123" s="119"/>
      <c r="I123" s="119"/>
      <c r="J123" s="119"/>
      <c r="K123" s="119" t="s">
        <v>89</v>
      </c>
      <c r="L123" s="119"/>
      <c r="M123" s="119" t="str">
        <f>VLOOKUP('2019 7U G'!G126,'2019 7U Teams'!$H$3:$I$18,2,FALSE)</f>
        <v>7UGiants2019</v>
      </c>
      <c r="N123" s="119"/>
      <c r="O123" s="119">
        <v>1</v>
      </c>
      <c r="P123" s="119" t="str">
        <f>VLOOKUP('2019 7U G'!I126,'2019 7U Teams'!$H$3:$I$18,2,FALSE)</f>
        <v>7URedSox2019</v>
      </c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</row>
    <row r="124" spans="1:28" x14ac:dyDescent="0.25">
      <c r="A124" s="135" t="str">
        <f>TEXT('2019 7U G'!B127,"mm/dd/yyyy")</f>
        <v>06/09/2019</v>
      </c>
      <c r="B124" s="136">
        <f>'2019 7U G'!D127</f>
        <v>0.58333333333333337</v>
      </c>
      <c r="C124" s="135" t="str">
        <f t="shared" si="1"/>
        <v>06/09/2019</v>
      </c>
      <c r="D124" s="136">
        <f>'2019 7U G'!E127</f>
        <v>0.63541666666666674</v>
      </c>
      <c r="E124" s="119" t="str">
        <f>CONCATENATE('2019 7U G'!I127," at ",'2019 7U G'!G127)</f>
        <v>Cardinals at Pirates</v>
      </c>
      <c r="F124" s="119"/>
      <c r="G124" s="119" t="str">
        <f>'2019 7U G'!J127</f>
        <v>Cent. Oval - SW</v>
      </c>
      <c r="H124" s="119"/>
      <c r="I124" s="119"/>
      <c r="J124" s="119"/>
      <c r="K124" s="119" t="s">
        <v>89</v>
      </c>
      <c r="L124" s="119"/>
      <c r="M124" s="119" t="str">
        <f>VLOOKUP('2019 7U G'!G127,'2019 7U Teams'!$H$3:$I$18,2,FALSE)</f>
        <v>7UPirates2019</v>
      </c>
      <c r="N124" s="119"/>
      <c r="O124" s="119">
        <v>1</v>
      </c>
      <c r="P124" s="119" t="str">
        <f>VLOOKUP('2019 7U G'!I127,'2019 7U Teams'!$H$3:$I$18,2,FALSE)</f>
        <v>7UCardinals2019</v>
      </c>
      <c r="Q124" s="119"/>
      <c r="R124" s="119"/>
      <c r="S124" s="119"/>
      <c r="T124" s="119"/>
      <c r="U124" s="119"/>
      <c r="V124" s="119"/>
      <c r="W124" s="119"/>
      <c r="X124" s="119"/>
      <c r="Y124" s="119"/>
      <c r="Z124" s="119"/>
      <c r="AA124" s="119"/>
      <c r="AB124" s="119"/>
    </row>
    <row r="125" spans="1:28" x14ac:dyDescent="0.25">
      <c r="A125" s="135" t="str">
        <f>TEXT('2019 7U G'!B128,"mm/dd/yyyy")</f>
        <v>06/09/2019</v>
      </c>
      <c r="B125" s="136">
        <f>'2019 7U G'!D128</f>
        <v>0.58333333333333337</v>
      </c>
      <c r="C125" s="135" t="str">
        <f t="shared" si="1"/>
        <v>06/09/2019</v>
      </c>
      <c r="D125" s="136">
        <f>'2019 7U G'!E128</f>
        <v>0.63541666666666674</v>
      </c>
      <c r="E125" s="119" t="str">
        <f>CONCATENATE('2019 7U G'!I128," at ",'2019 7U G'!G128)</f>
        <v>Yankees at Brewers</v>
      </c>
      <c r="F125" s="119"/>
      <c r="G125" s="119" t="str">
        <f>'2019 7U G'!J128</f>
        <v>Cent. Oval - SE</v>
      </c>
      <c r="H125" s="119"/>
      <c r="I125" s="119"/>
      <c r="J125" s="119"/>
      <c r="K125" s="119" t="s">
        <v>89</v>
      </c>
      <c r="L125" s="119"/>
      <c r="M125" s="119" t="str">
        <f>VLOOKUP('2019 7U G'!G128,'2019 7U Teams'!$H$3:$I$18,2,FALSE)</f>
        <v>7UBrewers2019</v>
      </c>
      <c r="N125" s="119"/>
      <c r="O125" s="119">
        <v>1</v>
      </c>
      <c r="P125" s="119" t="str">
        <f>VLOOKUP('2019 7U G'!I128,'2019 7U Teams'!$H$3:$I$18,2,FALSE)</f>
        <v>7UYankees2019</v>
      </c>
      <c r="Q125" s="119"/>
      <c r="R125" s="119"/>
      <c r="S125" s="119"/>
      <c r="T125" s="119"/>
      <c r="U125" s="119"/>
      <c r="V125" s="119"/>
      <c r="W125" s="119"/>
      <c r="X125" s="119"/>
      <c r="Y125" s="119"/>
      <c r="Z125" s="119"/>
      <c r="AA125" s="119"/>
      <c r="AB125" s="119"/>
    </row>
    <row r="126" spans="1:28" x14ac:dyDescent="0.25">
      <c r="A126" s="135" t="str">
        <f>TEXT('2019 7U G'!B129,"mm/dd/yyyy")</f>
        <v>06/09/2019</v>
      </c>
      <c r="B126" s="136">
        <f>'2019 7U G'!D129</f>
        <v>0.64583333333333337</v>
      </c>
      <c r="C126" s="135" t="str">
        <f t="shared" si="1"/>
        <v>06/09/2019</v>
      </c>
      <c r="D126" s="136">
        <f>'2019 7U G'!E129</f>
        <v>0.69791666666666674</v>
      </c>
      <c r="E126" s="119" t="str">
        <f>CONCATENATE('2019 7U G'!I129," at ",'2019 7U G'!G129)</f>
        <v>Mets at Cubs</v>
      </c>
      <c r="F126" s="119"/>
      <c r="G126" s="119" t="str">
        <f>'2019 7U G'!J129</f>
        <v>Cent. Oval - NW</v>
      </c>
      <c r="H126" s="119"/>
      <c r="I126" s="119"/>
      <c r="J126" s="119"/>
      <c r="K126" s="119" t="s">
        <v>89</v>
      </c>
      <c r="L126" s="119"/>
      <c r="M126" s="119" t="str">
        <f>VLOOKUP('2019 7U G'!G129,'2019 7U Teams'!$H$3:$I$18,2,FALSE)</f>
        <v>7UCubs2019</v>
      </c>
      <c r="N126" s="119"/>
      <c r="O126" s="119">
        <v>1</v>
      </c>
      <c r="P126" s="119" t="str">
        <f>VLOOKUP('2019 7U G'!I129,'2019 7U Teams'!$H$3:$I$18,2,FALSE)</f>
        <v>7UMets2019</v>
      </c>
      <c r="Q126" s="119"/>
      <c r="R126" s="119"/>
      <c r="S126" s="119"/>
      <c r="T126" s="119"/>
      <c r="U126" s="119"/>
      <c r="V126" s="119"/>
      <c r="W126" s="119"/>
      <c r="X126" s="119"/>
      <c r="Y126" s="119"/>
      <c r="Z126" s="119"/>
      <c r="AA126" s="119"/>
      <c r="AB126" s="119"/>
    </row>
    <row r="127" spans="1:28" x14ac:dyDescent="0.25">
      <c r="A127" s="135" t="str">
        <f>TEXT('2019 7U G'!B130,"mm/dd/yyyy")</f>
        <v>06/09/2019</v>
      </c>
      <c r="B127" s="136">
        <f>'2019 7U G'!D130</f>
        <v>0.64583333333333337</v>
      </c>
      <c r="C127" s="135" t="str">
        <f t="shared" si="1"/>
        <v>06/09/2019</v>
      </c>
      <c r="D127" s="136">
        <f>'2019 7U G'!E130</f>
        <v>0.69791666666666674</v>
      </c>
      <c r="E127" s="119" t="str">
        <f>CONCATENATE('2019 7U G'!I130," at ",'2019 7U G'!G130)</f>
        <v>Mariners at Rockies</v>
      </c>
      <c r="F127" s="119"/>
      <c r="G127" s="119" t="str">
        <f>'2019 7U G'!J130</f>
        <v>Cent. Oval - NE</v>
      </c>
      <c r="H127" s="119"/>
      <c r="I127" s="119"/>
      <c r="J127" s="119"/>
      <c r="K127" s="119" t="s">
        <v>89</v>
      </c>
      <c r="L127" s="119"/>
      <c r="M127" s="119" t="str">
        <f>VLOOKUP('2019 7U G'!G130,'2019 7U Teams'!$H$3:$I$18,2,FALSE)</f>
        <v>7URockies2019</v>
      </c>
      <c r="N127" s="119"/>
      <c r="O127" s="119">
        <v>1</v>
      </c>
      <c r="P127" s="119" t="str">
        <f>VLOOKUP('2019 7U G'!I130,'2019 7U Teams'!$H$3:$I$18,2,FALSE)</f>
        <v>7UMariners2019</v>
      </c>
      <c r="Q127" s="119"/>
      <c r="R127" s="119"/>
      <c r="S127" s="119"/>
      <c r="T127" s="119"/>
      <c r="U127" s="119"/>
      <c r="V127" s="119"/>
      <c r="W127" s="119"/>
      <c r="X127" s="119"/>
      <c r="Y127" s="119"/>
      <c r="Z127" s="119"/>
      <c r="AA127" s="119"/>
      <c r="AB127" s="119"/>
    </row>
    <row r="128" spans="1:28" x14ac:dyDescent="0.25">
      <c r="A128" s="135" t="str">
        <f>TEXT('2019 7U G'!B131,"mm/dd/yyyy")</f>
        <v>06/09/2019</v>
      </c>
      <c r="B128" s="136">
        <f>'2019 7U G'!D131</f>
        <v>0.64583333333333337</v>
      </c>
      <c r="C128" s="135" t="str">
        <f t="shared" si="1"/>
        <v>06/09/2019</v>
      </c>
      <c r="D128" s="136">
        <f>'2019 7U G'!E131</f>
        <v>0.69791666666666674</v>
      </c>
      <c r="E128" s="119" t="str">
        <f>CONCATENATE('2019 7U G'!I131," at ",'2019 7U G'!G131)</f>
        <v>Dodgers at BlueJays</v>
      </c>
      <c r="F128" s="119"/>
      <c r="G128" s="119" t="str">
        <f>'2019 7U G'!J131</f>
        <v>Cent. Oval - SW</v>
      </c>
      <c r="H128" s="119"/>
      <c r="I128" s="119"/>
      <c r="J128" s="119"/>
      <c r="K128" s="119" t="s">
        <v>89</v>
      </c>
      <c r="L128" s="119"/>
      <c r="M128" s="119" t="str">
        <f>VLOOKUP('2019 7U G'!G131,'2019 7U Teams'!$H$3:$I$18,2,FALSE)</f>
        <v>7UBlueJays2019</v>
      </c>
      <c r="N128" s="119"/>
      <c r="O128" s="119">
        <v>1</v>
      </c>
      <c r="P128" s="119" t="str">
        <f>VLOOKUP('2019 7U G'!I131,'2019 7U Teams'!$H$3:$I$18,2,FALSE)</f>
        <v>7UDodgers2019</v>
      </c>
      <c r="Q128" s="119"/>
      <c r="R128" s="119"/>
      <c r="S128" s="119"/>
      <c r="T128" s="119"/>
      <c r="U128" s="119"/>
      <c r="V128" s="119"/>
      <c r="W128" s="119"/>
      <c r="X128" s="119"/>
      <c r="Y128" s="119"/>
      <c r="Z128" s="119"/>
      <c r="AA128" s="119"/>
      <c r="AB128" s="119"/>
    </row>
    <row r="129" spans="1:28" x14ac:dyDescent="0.25">
      <c r="A129" s="135" t="str">
        <f>TEXT('2019 7U G'!B132,"mm/dd/yyyy")</f>
        <v>06/09/2019</v>
      </c>
      <c r="B129" s="136">
        <f>'2019 7U G'!D132</f>
        <v>0.64583333333333337</v>
      </c>
      <c r="C129" s="135" t="str">
        <f t="shared" si="1"/>
        <v>06/09/2019</v>
      </c>
      <c r="D129" s="136">
        <f>'2019 7U G'!E132</f>
        <v>0.69791666666666674</v>
      </c>
      <c r="E129" s="119" t="str">
        <f>CONCATENATE('2019 7U G'!I132," at ",'2019 7U G'!G132)</f>
        <v>Phillies at Tigers</v>
      </c>
      <c r="F129" s="119"/>
      <c r="G129" s="119" t="str">
        <f>'2019 7U G'!J132</f>
        <v>Cent. Oval - SE</v>
      </c>
      <c r="H129" s="119"/>
      <c r="I129" s="119"/>
      <c r="J129" s="119"/>
      <c r="K129" s="119" t="s">
        <v>89</v>
      </c>
      <c r="L129" s="119"/>
      <c r="M129" s="119" t="str">
        <f>VLOOKUP('2019 7U G'!G132,'2019 7U Teams'!$H$3:$I$18,2,FALSE)</f>
        <v>7UTigers2019</v>
      </c>
      <c r="N129" s="119"/>
      <c r="O129" s="119">
        <v>1</v>
      </c>
      <c r="P129" s="119" t="str">
        <f>VLOOKUP('2019 7U G'!I132,'2019 7U Teams'!$H$3:$I$18,2,FALSE)</f>
        <v>7UPhillies2019</v>
      </c>
      <c r="Q129" s="119"/>
      <c r="R129" s="119"/>
      <c r="S129" s="119"/>
      <c r="T129" s="119"/>
      <c r="U129" s="119"/>
      <c r="V129" s="119"/>
      <c r="W129" s="119"/>
      <c r="X129" s="119"/>
      <c r="Y129" s="119"/>
      <c r="Z129" s="119"/>
      <c r="AA129" s="119"/>
      <c r="AB129" s="119"/>
    </row>
    <row r="130" spans="1:28" x14ac:dyDescent="0.25">
      <c r="A130" s="135" t="str">
        <f>TEXT('2019 7U G'!B133,"mm/dd/yyyy")</f>
        <v>06/11/2019</v>
      </c>
      <c r="B130" s="136">
        <f>'2019 7U G'!D133</f>
        <v>0.71875</v>
      </c>
      <c r="C130" s="135" t="str">
        <f t="shared" si="1"/>
        <v>06/11/2019</v>
      </c>
      <c r="D130" s="136">
        <f>'2019 7U G'!E133</f>
        <v>0.77083333333333337</v>
      </c>
      <c r="E130" s="119" t="str">
        <f>CONCATENATE('2019 7U G'!I133," at ",'2019 7U G'!G133)</f>
        <v>Dodgers at BlueJays</v>
      </c>
      <c r="F130" s="119"/>
      <c r="G130" s="119" t="str">
        <f>'2019 7U G'!J133</f>
        <v>Cent. Oval - NW</v>
      </c>
      <c r="H130" s="119"/>
      <c r="I130" s="119"/>
      <c r="J130" s="119"/>
      <c r="K130" s="119" t="s">
        <v>89</v>
      </c>
      <c r="L130" s="119"/>
      <c r="M130" s="119" t="str">
        <f>VLOOKUP('2019 7U G'!G133,'2019 7U Teams'!$H$3:$I$18,2,FALSE)</f>
        <v>7UBlueJays2019</v>
      </c>
      <c r="N130" s="119"/>
      <c r="O130" s="119">
        <v>1</v>
      </c>
      <c r="P130" s="119" t="str">
        <f>VLOOKUP('2019 7U G'!I133,'2019 7U Teams'!$H$3:$I$18,2,FALSE)</f>
        <v>7UDodgers2019</v>
      </c>
      <c r="Q130" s="119"/>
      <c r="R130" s="119"/>
      <c r="S130" s="119"/>
      <c r="T130" s="119"/>
      <c r="U130" s="119"/>
      <c r="V130" s="119"/>
      <c r="W130" s="119"/>
      <c r="X130" s="119"/>
      <c r="Y130" s="119"/>
      <c r="Z130" s="119"/>
      <c r="AA130" s="119"/>
      <c r="AB130" s="119"/>
    </row>
    <row r="131" spans="1:28" x14ac:dyDescent="0.25">
      <c r="A131" s="135" t="str">
        <f>TEXT('2019 7U G'!B134,"mm/dd/yyyy")</f>
        <v>06/11/2019</v>
      </c>
      <c r="B131" s="136">
        <f>'2019 7U G'!D134</f>
        <v>0.71875</v>
      </c>
      <c r="C131" s="135" t="str">
        <f t="shared" ref="C131:C145" si="2">A131</f>
        <v>06/11/2019</v>
      </c>
      <c r="D131" s="136">
        <f>'2019 7U G'!E134</f>
        <v>0.77083333333333337</v>
      </c>
      <c r="E131" s="119" t="str">
        <f>CONCATENATE('2019 7U G'!I134," at ",'2019 7U G'!G134)</f>
        <v>Mariners at Cubs</v>
      </c>
      <c r="F131" s="119"/>
      <c r="G131" s="119" t="str">
        <f>'2019 7U G'!J134</f>
        <v>Cent. Oval - NE</v>
      </c>
      <c r="H131" s="119"/>
      <c r="I131" s="119"/>
      <c r="J131" s="119"/>
      <c r="K131" s="119" t="s">
        <v>89</v>
      </c>
      <c r="L131" s="119"/>
      <c r="M131" s="119" t="str">
        <f>VLOOKUP('2019 7U G'!G134,'2019 7U Teams'!$H$3:$I$18,2,FALSE)</f>
        <v>7UCubs2019</v>
      </c>
      <c r="N131" s="119"/>
      <c r="O131" s="119">
        <v>1</v>
      </c>
      <c r="P131" s="119" t="str">
        <f>VLOOKUP('2019 7U G'!I134,'2019 7U Teams'!$H$3:$I$18,2,FALSE)</f>
        <v>7UMariners2019</v>
      </c>
      <c r="Q131" s="119"/>
      <c r="R131" s="119"/>
      <c r="S131" s="119"/>
      <c r="T131" s="119"/>
      <c r="U131" s="119"/>
      <c r="V131" s="119"/>
      <c r="W131" s="119"/>
      <c r="X131" s="119"/>
      <c r="Y131" s="119"/>
      <c r="Z131" s="119"/>
      <c r="AA131" s="119"/>
      <c r="AB131" s="119"/>
    </row>
    <row r="132" spans="1:28" x14ac:dyDescent="0.25">
      <c r="A132" s="135" t="str">
        <f>TEXT('2019 7U G'!B135,"mm/dd/yyyy")</f>
        <v>06/11/2019</v>
      </c>
      <c r="B132" s="136">
        <f>'2019 7U G'!D135</f>
        <v>0.71875</v>
      </c>
      <c r="C132" s="135" t="str">
        <f t="shared" si="2"/>
        <v>06/11/2019</v>
      </c>
      <c r="D132" s="136">
        <f>'2019 7U G'!E135</f>
        <v>0.77083333333333337</v>
      </c>
      <c r="E132" s="119" t="str">
        <f>CONCATENATE('2019 7U G'!I135," at ",'2019 7U G'!G135)</f>
        <v>Tigers at Angels</v>
      </c>
      <c r="F132" s="119"/>
      <c r="G132" s="119" t="str">
        <f>'2019 7U G'!J135</f>
        <v>Cent. Oval - SW</v>
      </c>
      <c r="H132" s="119"/>
      <c r="I132" s="119"/>
      <c r="J132" s="119"/>
      <c r="K132" s="119" t="s">
        <v>89</v>
      </c>
      <c r="L132" s="119"/>
      <c r="M132" s="119" t="str">
        <f>VLOOKUP('2019 7U G'!G135,'2019 7U Teams'!$H$3:$I$18,2,FALSE)</f>
        <v>7UAngels2019</v>
      </c>
      <c r="N132" s="119"/>
      <c r="O132" s="119">
        <v>1</v>
      </c>
      <c r="P132" s="119" t="str">
        <f>VLOOKUP('2019 7U G'!I135,'2019 7U Teams'!$H$3:$I$18,2,FALSE)</f>
        <v>7UTigers2019</v>
      </c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  <c r="AA132" s="119"/>
      <c r="AB132" s="119"/>
    </row>
    <row r="133" spans="1:28" x14ac:dyDescent="0.25">
      <c r="A133" s="135" t="str">
        <f>TEXT('2019 7U G'!B136,"mm/dd/yyyy")</f>
        <v>06/11/2019</v>
      </c>
      <c r="B133" s="136">
        <f>'2019 7U G'!D136</f>
        <v>0.71875</v>
      </c>
      <c r="C133" s="135" t="str">
        <f t="shared" si="2"/>
        <v>06/11/2019</v>
      </c>
      <c r="D133" s="136">
        <f>'2019 7U G'!E136</f>
        <v>0.77083333333333337</v>
      </c>
      <c r="E133" s="119" t="str">
        <f>CONCATENATE('2019 7U G'!I136," at ",'2019 7U G'!G136)</f>
        <v>Pirates at Cardinals</v>
      </c>
      <c r="F133" s="119"/>
      <c r="G133" s="119" t="str">
        <f>'2019 7U G'!J136</f>
        <v>Cent. Oval - SE</v>
      </c>
      <c r="H133" s="119"/>
      <c r="I133" s="119"/>
      <c r="J133" s="119"/>
      <c r="K133" s="119" t="s">
        <v>89</v>
      </c>
      <c r="L133" s="119"/>
      <c r="M133" s="119" t="str">
        <f>VLOOKUP('2019 7U G'!G136,'2019 7U Teams'!$H$3:$I$18,2,FALSE)</f>
        <v>7UCardinals2019</v>
      </c>
      <c r="N133" s="119"/>
      <c r="O133" s="119">
        <v>1</v>
      </c>
      <c r="P133" s="119" t="str">
        <f>VLOOKUP('2019 7U G'!I136,'2019 7U Teams'!$H$3:$I$18,2,FALSE)</f>
        <v>7UPirates2019</v>
      </c>
      <c r="Q133" s="119"/>
      <c r="R133" s="119"/>
      <c r="S133" s="119"/>
      <c r="T133" s="119"/>
      <c r="U133" s="119"/>
      <c r="V133" s="119"/>
      <c r="W133" s="119"/>
      <c r="X133" s="119"/>
      <c r="Y133" s="119"/>
      <c r="Z133" s="119"/>
      <c r="AA133" s="119"/>
      <c r="AB133" s="119"/>
    </row>
    <row r="134" spans="1:28" x14ac:dyDescent="0.25">
      <c r="A134" s="135" t="str">
        <f>TEXT('2019 7U G'!B137,"mm/dd/yyyy")</f>
        <v>06/13/2019</v>
      </c>
      <c r="B134" s="136">
        <f>'2019 7U G'!D137</f>
        <v>0.75</v>
      </c>
      <c r="C134" s="135" t="str">
        <f t="shared" si="2"/>
        <v>06/13/2019</v>
      </c>
      <c r="D134" s="136">
        <f>'2019 7U G'!E137</f>
        <v>0.80208333333333337</v>
      </c>
      <c r="E134" s="119" t="str">
        <f>CONCATENATE('2019 7U G'!I137," at ",'2019 7U G'!G137)</f>
        <v>Giants at Brewers</v>
      </c>
      <c r="F134" s="119"/>
      <c r="G134" s="119" t="str">
        <f>'2019 7U G'!J137</f>
        <v>Cent. Oval - NW</v>
      </c>
      <c r="H134" s="119"/>
      <c r="I134" s="119"/>
      <c r="J134" s="119"/>
      <c r="K134" s="119" t="s">
        <v>89</v>
      </c>
      <c r="L134" s="119"/>
      <c r="M134" s="119" t="str">
        <f>VLOOKUP('2019 7U G'!G137,'2019 7U Teams'!$H$3:$I$18,2,FALSE)</f>
        <v>7UBrewers2019</v>
      </c>
      <c r="N134" s="119"/>
      <c r="O134" s="119">
        <v>1</v>
      </c>
      <c r="P134" s="119" t="str">
        <f>VLOOKUP('2019 7U G'!I137,'2019 7U Teams'!$H$3:$I$18,2,FALSE)</f>
        <v>7UGiants2019</v>
      </c>
      <c r="Q134" s="119"/>
      <c r="R134" s="119"/>
      <c r="S134" s="119"/>
      <c r="T134" s="119"/>
      <c r="U134" s="119"/>
      <c r="V134" s="119"/>
      <c r="W134" s="119"/>
      <c r="X134" s="119"/>
      <c r="Y134" s="119"/>
      <c r="Z134" s="119"/>
      <c r="AA134" s="119"/>
      <c r="AB134" s="119"/>
    </row>
    <row r="135" spans="1:28" x14ac:dyDescent="0.25">
      <c r="A135" s="135" t="str">
        <f>TEXT('2019 7U G'!B138,"mm/dd/yyyy")</f>
        <v>06/13/2019</v>
      </c>
      <c r="B135" s="136">
        <f>'2019 7U G'!D138</f>
        <v>0.75</v>
      </c>
      <c r="C135" s="135" t="str">
        <f t="shared" si="2"/>
        <v>06/13/2019</v>
      </c>
      <c r="D135" s="136">
        <f>'2019 7U G'!E138</f>
        <v>0.80208333333333337</v>
      </c>
      <c r="E135" s="119" t="str">
        <f>CONCATENATE('2019 7U G'!I138," at ",'2019 7U G'!G138)</f>
        <v>Rockies at RedSox</v>
      </c>
      <c r="F135" s="119"/>
      <c r="G135" s="119" t="str">
        <f>'2019 7U G'!J138</f>
        <v>Cent. Oval - NE</v>
      </c>
      <c r="H135" s="119"/>
      <c r="I135" s="119"/>
      <c r="J135" s="119"/>
      <c r="K135" s="119" t="s">
        <v>89</v>
      </c>
      <c r="L135" s="119"/>
      <c r="M135" s="119" t="str">
        <f>VLOOKUP('2019 7U G'!G138,'2019 7U Teams'!$H$3:$I$18,2,FALSE)</f>
        <v>7URedSox2019</v>
      </c>
      <c r="N135" s="119"/>
      <c r="O135" s="119">
        <v>1</v>
      </c>
      <c r="P135" s="119" t="str">
        <f>VLOOKUP('2019 7U G'!I138,'2019 7U Teams'!$H$3:$I$18,2,FALSE)</f>
        <v>7URockies2019</v>
      </c>
      <c r="Q135" s="119"/>
      <c r="R135" s="119"/>
      <c r="S135" s="119"/>
      <c r="T135" s="119"/>
      <c r="U135" s="119"/>
      <c r="V135" s="119"/>
      <c r="W135" s="119"/>
      <c r="X135" s="119"/>
      <c r="Y135" s="119"/>
      <c r="Z135" s="119"/>
      <c r="AA135" s="119"/>
      <c r="AB135" s="119"/>
    </row>
    <row r="136" spans="1:28" x14ac:dyDescent="0.25">
      <c r="A136" s="135" t="str">
        <f>TEXT('2019 7U G'!B139,"mm/dd/yyyy")</f>
        <v>06/13/2019</v>
      </c>
      <c r="B136" s="136">
        <f>'2019 7U G'!D139</f>
        <v>0.75</v>
      </c>
      <c r="C136" s="135" t="str">
        <f t="shared" si="2"/>
        <v>06/13/2019</v>
      </c>
      <c r="D136" s="136">
        <f>'2019 7U G'!E139</f>
        <v>0.80208333333333337</v>
      </c>
      <c r="E136" s="119" t="str">
        <f>CONCATENATE('2019 7U G'!I139," at ",'2019 7U G'!G139)</f>
        <v>Phillies at Athletics</v>
      </c>
      <c r="F136" s="119"/>
      <c r="G136" s="119" t="str">
        <f>'2019 7U G'!J139</f>
        <v>Cent. Oval - SW</v>
      </c>
      <c r="H136" s="119"/>
      <c r="I136" s="119"/>
      <c r="J136" s="119"/>
      <c r="K136" s="119" t="s">
        <v>89</v>
      </c>
      <c r="L136" s="119"/>
      <c r="M136" s="119" t="str">
        <f>VLOOKUP('2019 7U G'!G139,'2019 7U Teams'!$H$3:$I$18,2,FALSE)</f>
        <v>7UAthletics2019</v>
      </c>
      <c r="N136" s="119"/>
      <c r="O136" s="119">
        <v>1</v>
      </c>
      <c r="P136" s="119" t="str">
        <f>VLOOKUP('2019 7U G'!I139,'2019 7U Teams'!$H$3:$I$18,2,FALSE)</f>
        <v>7UPhillies2019</v>
      </c>
      <c r="Q136" s="119"/>
      <c r="R136" s="119"/>
      <c r="S136" s="119"/>
      <c r="T136" s="119"/>
      <c r="U136" s="119"/>
      <c r="V136" s="119"/>
      <c r="W136" s="119"/>
      <c r="X136" s="119"/>
      <c r="Y136" s="119"/>
      <c r="Z136" s="119"/>
      <c r="AA136" s="119"/>
      <c r="AB136" s="119"/>
    </row>
    <row r="137" spans="1:28" x14ac:dyDescent="0.25">
      <c r="A137" s="135" t="str">
        <f>TEXT('2019 7U G'!B140,"mm/dd/yyyy")</f>
        <v>06/13/2019</v>
      </c>
      <c r="B137" s="136">
        <f>'2019 7U G'!D140</f>
        <v>0.75</v>
      </c>
      <c r="C137" s="135" t="str">
        <f t="shared" si="2"/>
        <v>06/13/2019</v>
      </c>
      <c r="D137" s="136">
        <f>'2019 7U G'!E140</f>
        <v>0.80208333333333337</v>
      </c>
      <c r="E137" s="119" t="str">
        <f>CONCATENATE('2019 7U G'!I140," at ",'2019 7U G'!G140)</f>
        <v>Yankees at Mets</v>
      </c>
      <c r="F137" s="119"/>
      <c r="G137" s="119" t="str">
        <f>'2019 7U G'!J140</f>
        <v>Cent. Oval - SE</v>
      </c>
      <c r="H137" s="119"/>
      <c r="I137" s="119"/>
      <c r="J137" s="119"/>
      <c r="K137" s="119" t="s">
        <v>89</v>
      </c>
      <c r="L137" s="119"/>
      <c r="M137" s="119" t="str">
        <f>VLOOKUP('2019 7U G'!G140,'2019 7U Teams'!$H$3:$I$18,2,FALSE)</f>
        <v>7UMets2019</v>
      </c>
      <c r="N137" s="119"/>
      <c r="O137" s="119">
        <v>1</v>
      </c>
      <c r="P137" s="119" t="str">
        <f>VLOOKUP('2019 7U G'!I140,'2019 7U Teams'!$H$3:$I$18,2,FALSE)</f>
        <v>7UYankees2019</v>
      </c>
      <c r="Q137" s="119"/>
      <c r="R137" s="119"/>
      <c r="S137" s="119"/>
      <c r="T137" s="119"/>
      <c r="U137" s="119"/>
      <c r="V137" s="119"/>
      <c r="W137" s="119"/>
      <c r="X137" s="119"/>
      <c r="Y137" s="119"/>
      <c r="Z137" s="119"/>
      <c r="AA137" s="119"/>
      <c r="AB137" s="119"/>
    </row>
    <row r="138" spans="1:28" x14ac:dyDescent="0.25">
      <c r="A138" s="135" t="str">
        <f>TEXT('2019 7U G'!B141,"mm/dd/yyyy")</f>
        <v>06/16/2019</v>
      </c>
      <c r="B138" s="136">
        <f>'2019 7U G'!D141</f>
        <v>0.58333333333333337</v>
      </c>
      <c r="C138" s="135" t="str">
        <f t="shared" si="2"/>
        <v>06/16/2019</v>
      </c>
      <c r="D138" s="136">
        <f>'2019 7U G'!E141</f>
        <v>0.63541666666666674</v>
      </c>
      <c r="E138" s="119" t="str">
        <f>CONCATENATE('2019 7U G'!I141," at ",'2019 7U G'!G141)</f>
        <v>Yankees at Angels</v>
      </c>
      <c r="F138" s="119"/>
      <c r="G138" s="119" t="str">
        <f>'2019 7U G'!J141</f>
        <v>Cent. Oval - NW</v>
      </c>
      <c r="H138" s="119"/>
      <c r="I138" s="119"/>
      <c r="J138" s="119"/>
      <c r="K138" s="119" t="s">
        <v>89</v>
      </c>
      <c r="L138" s="119"/>
      <c r="M138" s="119" t="str">
        <f>VLOOKUP('2019 7U G'!G141,'2019 7U Teams'!$H$3:$I$18,2,FALSE)</f>
        <v>7UAngels2019</v>
      </c>
      <c r="N138" s="119"/>
      <c r="O138" s="119">
        <v>1</v>
      </c>
      <c r="P138" s="119" t="str">
        <f>VLOOKUP('2019 7U G'!I141,'2019 7U Teams'!$H$3:$I$18,2,FALSE)</f>
        <v>7UYankees2019</v>
      </c>
      <c r="Q138" s="119"/>
      <c r="R138" s="119"/>
      <c r="S138" s="119"/>
      <c r="T138" s="119"/>
      <c r="U138" s="119"/>
      <c r="V138" s="119"/>
      <c r="W138" s="119"/>
      <c r="X138" s="119"/>
      <c r="Y138" s="119"/>
      <c r="Z138" s="119"/>
      <c r="AA138" s="119"/>
      <c r="AB138" s="119"/>
    </row>
    <row r="139" spans="1:28" x14ac:dyDescent="0.25">
      <c r="A139" s="135" t="str">
        <f>TEXT('2019 7U G'!B142,"mm/dd/yyyy")</f>
        <v>06/16/2019</v>
      </c>
      <c r="B139" s="136">
        <f>'2019 7U G'!D142</f>
        <v>0.58333333333333337</v>
      </c>
      <c r="C139" s="135" t="str">
        <f t="shared" si="2"/>
        <v>06/16/2019</v>
      </c>
      <c r="D139" s="136">
        <f>'2019 7U G'!E142</f>
        <v>0.63541666666666674</v>
      </c>
      <c r="E139" s="119" t="str">
        <f>CONCATENATE('2019 7U G'!I142," at ",'2019 7U G'!G142)</f>
        <v>RedSox at Brewers</v>
      </c>
      <c r="F139" s="119"/>
      <c r="G139" s="119" t="str">
        <f>'2019 7U G'!J142</f>
        <v>Cent. Oval - NW</v>
      </c>
      <c r="H139" s="119"/>
      <c r="I139" s="119"/>
      <c r="J139" s="119"/>
      <c r="K139" s="119" t="s">
        <v>89</v>
      </c>
      <c r="L139" s="119"/>
      <c r="M139" s="119" t="str">
        <f>VLOOKUP('2019 7U G'!G142,'2019 7U Teams'!$H$3:$I$18,2,FALSE)</f>
        <v>7UBrewers2019</v>
      </c>
      <c r="N139" s="119"/>
      <c r="O139" s="119">
        <v>1</v>
      </c>
      <c r="P139" s="119" t="str">
        <f>VLOOKUP('2019 7U G'!I142,'2019 7U Teams'!$H$3:$I$18,2,FALSE)</f>
        <v>7URedSox2019</v>
      </c>
      <c r="Q139" s="119"/>
      <c r="R139" s="119"/>
      <c r="S139" s="119"/>
      <c r="T139" s="119"/>
      <c r="U139" s="119"/>
      <c r="V139" s="119"/>
      <c r="W139" s="119"/>
      <c r="X139" s="119"/>
      <c r="Y139" s="119"/>
      <c r="Z139" s="119"/>
      <c r="AA139" s="119"/>
      <c r="AB139" s="119"/>
    </row>
    <row r="140" spans="1:28" x14ac:dyDescent="0.25">
      <c r="A140" s="135" t="str">
        <f>TEXT('2019 7U G'!B143,"mm/dd/yyyy")</f>
        <v>06/16/2019</v>
      </c>
      <c r="B140" s="136">
        <f>'2019 7U G'!D143</f>
        <v>0.58333333333333337</v>
      </c>
      <c r="C140" s="135" t="str">
        <f t="shared" si="2"/>
        <v>06/16/2019</v>
      </c>
      <c r="D140" s="136">
        <f>'2019 7U G'!E143</f>
        <v>0.63541666666666674</v>
      </c>
      <c r="E140" s="119" t="str">
        <f>CONCATENATE('2019 7U G'!I143," at ",'2019 7U G'!G143)</f>
        <v>Pirates at Giants</v>
      </c>
      <c r="F140" s="119"/>
      <c r="G140" s="119" t="str">
        <f>'2019 7U G'!J143</f>
        <v>Cent. Oval - NW</v>
      </c>
      <c r="H140" s="119"/>
      <c r="I140" s="119"/>
      <c r="J140" s="119"/>
      <c r="K140" s="119" t="s">
        <v>89</v>
      </c>
      <c r="L140" s="119"/>
      <c r="M140" s="119" t="str">
        <f>VLOOKUP('2019 7U G'!G143,'2019 7U Teams'!$H$3:$I$18,2,FALSE)</f>
        <v>7UGiants2019</v>
      </c>
      <c r="N140" s="119"/>
      <c r="O140" s="119">
        <v>1</v>
      </c>
      <c r="P140" s="119" t="str">
        <f>VLOOKUP('2019 7U G'!I143,'2019 7U Teams'!$H$3:$I$18,2,FALSE)</f>
        <v>7UPirates2019</v>
      </c>
      <c r="Q140" s="119"/>
      <c r="R140" s="119"/>
      <c r="S140" s="119"/>
      <c r="T140" s="119"/>
      <c r="U140" s="119"/>
      <c r="V140" s="119"/>
      <c r="W140" s="119"/>
      <c r="X140" s="119"/>
      <c r="Y140" s="119"/>
      <c r="Z140" s="119"/>
      <c r="AA140" s="119"/>
      <c r="AB140" s="119"/>
    </row>
    <row r="141" spans="1:28" x14ac:dyDescent="0.25">
      <c r="A141" s="135" t="str">
        <f>TEXT('2019 7U G'!B144,"mm/dd/yyyy")</f>
        <v>06/16/2019</v>
      </c>
      <c r="B141" s="136">
        <f>'2019 7U G'!D144</f>
        <v>0.58333333333333337</v>
      </c>
      <c r="C141" s="135" t="str">
        <f t="shared" si="2"/>
        <v>06/16/2019</v>
      </c>
      <c r="D141" s="136">
        <f>'2019 7U G'!E144</f>
        <v>0.63541666666666674</v>
      </c>
      <c r="E141" s="119" t="str">
        <f>CONCATENATE('2019 7U G'!I144," at ",'2019 7U G'!G144)</f>
        <v>Cardinals at Athletics</v>
      </c>
      <c r="F141" s="119"/>
      <c r="G141" s="119" t="str">
        <f>'2019 7U G'!J144</f>
        <v>Cent. Oval - NW</v>
      </c>
      <c r="H141" s="119"/>
      <c r="I141" s="119"/>
      <c r="J141" s="119"/>
      <c r="K141" s="119" t="s">
        <v>89</v>
      </c>
      <c r="L141" s="119"/>
      <c r="M141" s="119" t="str">
        <f>VLOOKUP('2019 7U G'!G144,'2019 7U Teams'!$H$3:$I$18,2,FALSE)</f>
        <v>7UAthletics2019</v>
      </c>
      <c r="N141" s="119"/>
      <c r="O141" s="119">
        <v>1</v>
      </c>
      <c r="P141" s="119" t="str">
        <f>VLOOKUP('2019 7U G'!I144,'2019 7U Teams'!$H$3:$I$18,2,FALSE)</f>
        <v>7UCardinals2019</v>
      </c>
      <c r="Q141" s="119"/>
      <c r="R141" s="119"/>
      <c r="S141" s="119"/>
      <c r="T141" s="119"/>
      <c r="U141" s="119"/>
      <c r="V141" s="119"/>
      <c r="W141" s="119"/>
      <c r="X141" s="119"/>
      <c r="Y141" s="119"/>
      <c r="Z141" s="119"/>
      <c r="AA141" s="119"/>
      <c r="AB141" s="119"/>
    </row>
    <row r="142" spans="1:28" x14ac:dyDescent="0.25">
      <c r="A142" s="135" t="str">
        <f>TEXT('2019 7U G'!B145,"mm/dd/yyyy")</f>
        <v>06/16/2019</v>
      </c>
      <c r="B142" s="136">
        <f>'2019 7U G'!D145</f>
        <v>0.64583333333333337</v>
      </c>
      <c r="C142" s="135" t="str">
        <f t="shared" si="2"/>
        <v>06/16/2019</v>
      </c>
      <c r="D142" s="136">
        <f>'2019 7U G'!E145</f>
        <v>0.69791666666666674</v>
      </c>
      <c r="E142" s="119" t="str">
        <f>CONCATENATE('2019 7U G'!I145," at ",'2019 7U G'!G145)</f>
        <v>Phillies at Mets</v>
      </c>
      <c r="F142" s="119"/>
      <c r="G142" s="119" t="str">
        <f>'2019 7U G'!J145</f>
        <v>Cent. Oval - NW</v>
      </c>
      <c r="H142" s="119"/>
      <c r="I142" s="119"/>
      <c r="J142" s="119"/>
      <c r="K142" s="119" t="s">
        <v>89</v>
      </c>
      <c r="L142" s="119"/>
      <c r="M142" s="119" t="str">
        <f>VLOOKUP('2019 7U G'!G145,'2019 7U Teams'!$H$3:$I$18,2,FALSE)</f>
        <v>7UMets2019</v>
      </c>
      <c r="N142" s="119"/>
      <c r="O142" s="119">
        <v>1</v>
      </c>
      <c r="P142" s="119" t="str">
        <f>VLOOKUP('2019 7U G'!I145,'2019 7U Teams'!$H$3:$I$18,2,FALSE)</f>
        <v>7UPhillies2019</v>
      </c>
      <c r="Q142" s="119"/>
      <c r="R142" s="119"/>
      <c r="S142" s="119"/>
      <c r="T142" s="119"/>
      <c r="U142" s="119"/>
      <c r="V142" s="119"/>
      <c r="W142" s="119"/>
      <c r="X142" s="119"/>
      <c r="Y142" s="119"/>
      <c r="Z142" s="119"/>
      <c r="AA142" s="119"/>
      <c r="AB142" s="119"/>
    </row>
    <row r="143" spans="1:28" x14ac:dyDescent="0.25">
      <c r="A143" s="135" t="str">
        <f>TEXT('2019 7U G'!B146,"mm/dd/yyyy")</f>
        <v>06/16/2019</v>
      </c>
      <c r="B143" s="136">
        <f>'2019 7U G'!D146</f>
        <v>0.64583333333333337</v>
      </c>
      <c r="C143" s="135" t="str">
        <f t="shared" si="2"/>
        <v>06/16/2019</v>
      </c>
      <c r="D143" s="136">
        <f>'2019 7U G'!E146</f>
        <v>0.69791666666666674</v>
      </c>
      <c r="E143" s="119" t="str">
        <f>CONCATENATE('2019 7U G'!I146," at ",'2019 7U G'!G146)</f>
        <v>Mariners at Tigers</v>
      </c>
      <c r="F143" s="119"/>
      <c r="G143" s="119" t="str">
        <f>'2019 7U G'!J146</f>
        <v>Cent. Oval - NW</v>
      </c>
      <c r="H143" s="119"/>
      <c r="I143" s="119"/>
      <c r="J143" s="119"/>
      <c r="K143" s="119" t="s">
        <v>89</v>
      </c>
      <c r="L143" s="119"/>
      <c r="M143" s="119" t="str">
        <f>VLOOKUP('2019 7U G'!G146,'2019 7U Teams'!$H$3:$I$18,2,FALSE)</f>
        <v>7UTigers2019</v>
      </c>
      <c r="N143" s="119"/>
      <c r="O143" s="119">
        <v>1</v>
      </c>
      <c r="P143" s="119" t="str">
        <f>VLOOKUP('2019 7U G'!I146,'2019 7U Teams'!$H$3:$I$18,2,FALSE)</f>
        <v>7UMariners2019</v>
      </c>
      <c r="Q143" s="119"/>
      <c r="R143" s="119"/>
      <c r="S143" s="119"/>
      <c r="T143" s="119"/>
      <c r="U143" s="119"/>
      <c r="V143" s="119"/>
      <c r="W143" s="119"/>
      <c r="X143" s="119"/>
      <c r="Y143" s="119"/>
      <c r="Z143" s="119"/>
      <c r="AA143" s="119"/>
      <c r="AB143" s="119"/>
    </row>
    <row r="144" spans="1:28" x14ac:dyDescent="0.25">
      <c r="A144" s="135" t="str">
        <f>TEXT('2019 7U G'!B147,"mm/dd/yyyy")</f>
        <v>06/16/2019</v>
      </c>
      <c r="B144" s="136">
        <f>'2019 7U G'!D147</f>
        <v>0.64583333333333337</v>
      </c>
      <c r="C144" s="135" t="str">
        <f t="shared" si="2"/>
        <v>06/16/2019</v>
      </c>
      <c r="D144" s="136">
        <f>'2019 7U G'!E147</f>
        <v>0.69791666666666674</v>
      </c>
      <c r="E144" s="119" t="str">
        <f>CONCATENATE('2019 7U G'!I147," at ",'2019 7U G'!G147)</f>
        <v>BlueJays at Rockies</v>
      </c>
      <c r="F144" s="119"/>
      <c r="G144" s="119" t="str">
        <f>'2019 7U G'!J147</f>
        <v>Cent. Oval - NW</v>
      </c>
      <c r="H144" s="119"/>
      <c r="I144" s="119"/>
      <c r="J144" s="119"/>
      <c r="K144" s="119" t="s">
        <v>89</v>
      </c>
      <c r="L144" s="119"/>
      <c r="M144" s="119" t="str">
        <f>VLOOKUP('2019 7U G'!G147,'2019 7U Teams'!$H$3:$I$18,2,FALSE)</f>
        <v>7URockies2019</v>
      </c>
      <c r="N144" s="119"/>
      <c r="O144" s="119">
        <v>1</v>
      </c>
      <c r="P144" s="119" t="str">
        <f>VLOOKUP('2019 7U G'!I147,'2019 7U Teams'!$H$3:$I$18,2,FALSE)</f>
        <v>7UBlueJays2019</v>
      </c>
      <c r="Q144" s="119"/>
      <c r="R144" s="119"/>
      <c r="S144" s="119"/>
      <c r="T144" s="119"/>
      <c r="U144" s="119"/>
      <c r="V144" s="119"/>
      <c r="W144" s="119"/>
      <c r="X144" s="119"/>
      <c r="Y144" s="119"/>
      <c r="Z144" s="119"/>
      <c r="AA144" s="119"/>
      <c r="AB144" s="119"/>
    </row>
    <row r="145" spans="1:28" x14ac:dyDescent="0.25">
      <c r="A145" s="135" t="str">
        <f>TEXT('2019 7U G'!B148,"mm/dd/yyyy")</f>
        <v>06/16/2019</v>
      </c>
      <c r="B145" s="136">
        <f>'2019 7U G'!D148</f>
        <v>0.64583333333333337</v>
      </c>
      <c r="C145" s="135" t="str">
        <f t="shared" si="2"/>
        <v>06/16/2019</v>
      </c>
      <c r="D145" s="136">
        <f>'2019 7U G'!E148</f>
        <v>0.69791666666666674</v>
      </c>
      <c r="E145" s="119" t="str">
        <f>CONCATENATE('2019 7U G'!I148," at ",'2019 7U G'!G148)</f>
        <v>Dodgers at Cubs</v>
      </c>
      <c r="F145" s="119"/>
      <c r="G145" s="119" t="str">
        <f>'2019 7U G'!J148</f>
        <v>Cent. Oval - NW</v>
      </c>
      <c r="H145" s="119"/>
      <c r="I145" s="119"/>
      <c r="J145" s="119"/>
      <c r="K145" s="119" t="s">
        <v>89</v>
      </c>
      <c r="L145" s="119"/>
      <c r="M145" s="119" t="str">
        <f>VLOOKUP('2019 7U G'!G148,'2019 7U Teams'!$H$3:$I$18,2,FALSE)</f>
        <v>7UCubs2019</v>
      </c>
      <c r="N145" s="119"/>
      <c r="O145" s="119">
        <v>1</v>
      </c>
      <c r="P145" s="119" t="str">
        <f>VLOOKUP('2019 7U G'!I148,'2019 7U Teams'!$H$3:$I$18,2,FALSE)</f>
        <v>7UDodgers2019</v>
      </c>
      <c r="Q145" s="119"/>
      <c r="R145" s="119"/>
      <c r="S145" s="119"/>
      <c r="T145" s="119"/>
      <c r="U145" s="119"/>
      <c r="V145" s="119"/>
      <c r="W145" s="119"/>
      <c r="X145" s="119"/>
      <c r="Y145" s="119"/>
      <c r="Z145" s="119"/>
      <c r="AA145" s="119"/>
      <c r="AB145" s="11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3:I31"/>
  <sheetViews>
    <sheetView workbookViewId="0">
      <selection activeCell="A31" sqref="A31"/>
    </sheetView>
  </sheetViews>
  <sheetFormatPr defaultRowHeight="15" x14ac:dyDescent="0.25"/>
  <cols>
    <col min="1" max="1" width="32" bestFit="1" customWidth="1"/>
    <col min="2" max="2" width="15.140625" bestFit="1" customWidth="1"/>
  </cols>
  <sheetData>
    <row r="3" spans="1:9" x14ac:dyDescent="0.25">
      <c r="A3" s="144" t="s">
        <v>66</v>
      </c>
      <c r="B3" s="141" t="s">
        <v>25</v>
      </c>
      <c r="C3" s="141"/>
      <c r="D3" s="141"/>
      <c r="E3" s="141"/>
      <c r="F3" s="141"/>
      <c r="G3" s="141"/>
      <c r="H3" s="141" t="s">
        <v>25</v>
      </c>
      <c r="I3" s="149" t="str">
        <f>CONCATENATE("7U",H3,"2019")</f>
        <v>7UAngels2019</v>
      </c>
    </row>
    <row r="4" spans="1:9" x14ac:dyDescent="0.25">
      <c r="A4" s="144" t="s">
        <v>67</v>
      </c>
      <c r="B4" s="141" t="s">
        <v>30</v>
      </c>
      <c r="C4" s="141"/>
      <c r="D4" s="141"/>
      <c r="E4" s="141"/>
      <c r="F4" s="141"/>
      <c r="G4" s="141"/>
      <c r="H4" s="141" t="s">
        <v>30</v>
      </c>
      <c r="I4" s="149" t="str">
        <f t="shared" ref="I4:I18" si="0">CONCATENATE("7U",H4,"2019")</f>
        <v>7UAthletics2019</v>
      </c>
    </row>
    <row r="5" spans="1:9" x14ac:dyDescent="0.25">
      <c r="A5" s="144" t="s">
        <v>68</v>
      </c>
      <c r="B5" s="141" t="s">
        <v>27</v>
      </c>
      <c r="C5" s="141"/>
      <c r="D5" s="141"/>
      <c r="E5" s="141"/>
      <c r="F5" s="141"/>
      <c r="G5" s="141"/>
      <c r="H5" s="141" t="s">
        <v>98</v>
      </c>
      <c r="I5" s="149" t="str">
        <f t="shared" si="0"/>
        <v>7UBlueJays2019</v>
      </c>
    </row>
    <row r="6" spans="1:9" x14ac:dyDescent="0.25">
      <c r="A6" s="144" t="s">
        <v>69</v>
      </c>
      <c r="B6" s="141" t="s">
        <v>97</v>
      </c>
      <c r="C6" s="141"/>
      <c r="D6" s="141"/>
      <c r="E6" s="141"/>
      <c r="F6" s="141"/>
      <c r="G6" s="141"/>
      <c r="H6" s="141" t="s">
        <v>97</v>
      </c>
      <c r="I6" s="149" t="str">
        <f t="shared" si="0"/>
        <v>7UBrewers2019</v>
      </c>
    </row>
    <row r="7" spans="1:9" x14ac:dyDescent="0.25">
      <c r="A7" s="144" t="s">
        <v>70</v>
      </c>
      <c r="B7" s="141" t="s">
        <v>80</v>
      </c>
      <c r="C7" s="141"/>
      <c r="D7" s="141"/>
      <c r="E7" s="141"/>
      <c r="F7" s="141"/>
      <c r="G7" s="141"/>
      <c r="H7" s="141" t="s">
        <v>80</v>
      </c>
      <c r="I7" s="149" t="str">
        <f t="shared" si="0"/>
        <v>7UCardinals2019</v>
      </c>
    </row>
    <row r="8" spans="1:9" x14ac:dyDescent="0.25">
      <c r="A8" s="144" t="s">
        <v>71</v>
      </c>
      <c r="B8" s="141" t="s">
        <v>81</v>
      </c>
      <c r="C8" s="141"/>
      <c r="D8" s="141"/>
      <c r="E8" s="141"/>
      <c r="F8" s="141"/>
      <c r="G8" s="141"/>
      <c r="H8" s="141" t="s">
        <v>81</v>
      </c>
      <c r="I8" s="149" t="str">
        <f t="shared" si="0"/>
        <v>7UCubs2019</v>
      </c>
    </row>
    <row r="9" spans="1:9" x14ac:dyDescent="0.25">
      <c r="A9" s="144" t="s">
        <v>72</v>
      </c>
      <c r="B9" s="141" t="s">
        <v>64</v>
      </c>
      <c r="C9" s="141"/>
      <c r="D9" s="141"/>
      <c r="E9" s="141"/>
      <c r="F9" s="141"/>
      <c r="G9" s="141"/>
      <c r="H9" s="141" t="s">
        <v>64</v>
      </c>
      <c r="I9" s="149" t="str">
        <f t="shared" si="0"/>
        <v>7UDodgers2019</v>
      </c>
    </row>
    <row r="10" spans="1:9" x14ac:dyDescent="0.25">
      <c r="A10" s="144" t="s">
        <v>73</v>
      </c>
      <c r="B10" s="141" t="s">
        <v>19</v>
      </c>
      <c r="C10" s="141"/>
      <c r="D10" s="141"/>
      <c r="E10" s="141"/>
      <c r="F10" s="141"/>
      <c r="G10" s="141"/>
      <c r="H10" s="141" t="s">
        <v>19</v>
      </c>
      <c r="I10" s="149" t="str">
        <f t="shared" si="0"/>
        <v>7UGiants2019</v>
      </c>
    </row>
    <row r="11" spans="1:9" x14ac:dyDescent="0.25">
      <c r="A11" s="144" t="s">
        <v>74</v>
      </c>
      <c r="B11" s="141" t="s">
        <v>20</v>
      </c>
      <c r="C11" s="141"/>
      <c r="D11" s="141"/>
      <c r="E11" s="141"/>
      <c r="F11" s="141"/>
      <c r="G11" s="141"/>
      <c r="H11" s="141" t="s">
        <v>20</v>
      </c>
      <c r="I11" s="149" t="str">
        <f t="shared" si="0"/>
        <v>7UMariners2019</v>
      </c>
    </row>
    <row r="12" spans="1:9" x14ac:dyDescent="0.25">
      <c r="A12" s="144" t="s">
        <v>75</v>
      </c>
      <c r="B12" s="141" t="s">
        <v>24</v>
      </c>
      <c r="C12" s="141"/>
      <c r="D12" s="141"/>
      <c r="E12" s="141"/>
      <c r="F12" s="141"/>
      <c r="G12" s="141"/>
      <c r="H12" s="141" t="s">
        <v>24</v>
      </c>
      <c r="I12" s="149" t="str">
        <f t="shared" si="0"/>
        <v>7UMets2019</v>
      </c>
    </row>
    <row r="13" spans="1:9" x14ac:dyDescent="0.25">
      <c r="A13" s="144" t="s">
        <v>76</v>
      </c>
      <c r="B13" s="141" t="s">
        <v>22</v>
      </c>
      <c r="C13" s="141"/>
      <c r="D13" s="141"/>
      <c r="E13" s="141"/>
      <c r="F13" s="141"/>
      <c r="G13" s="141"/>
      <c r="H13" s="141" t="s">
        <v>22</v>
      </c>
      <c r="I13" s="149" t="str">
        <f t="shared" si="0"/>
        <v>7UPhillies2019</v>
      </c>
    </row>
    <row r="14" spans="1:9" x14ac:dyDescent="0.25">
      <c r="A14" s="144" t="s">
        <v>77</v>
      </c>
      <c r="B14" s="141" t="s">
        <v>16</v>
      </c>
      <c r="C14" s="141"/>
      <c r="D14" s="141"/>
      <c r="E14" s="141"/>
      <c r="F14" s="141"/>
      <c r="G14" s="141"/>
      <c r="H14" s="141" t="s">
        <v>16</v>
      </c>
      <c r="I14" s="149" t="str">
        <f t="shared" si="0"/>
        <v>7UPirates2019</v>
      </c>
    </row>
    <row r="15" spans="1:9" x14ac:dyDescent="0.25">
      <c r="A15" s="144" t="s">
        <v>78</v>
      </c>
      <c r="B15" s="141" t="s">
        <v>29</v>
      </c>
      <c r="C15" s="141"/>
      <c r="D15" s="141"/>
      <c r="E15" s="141"/>
      <c r="F15" s="141"/>
      <c r="G15" s="141"/>
      <c r="H15" s="141" t="s">
        <v>99</v>
      </c>
      <c r="I15" s="149" t="str">
        <f t="shared" si="0"/>
        <v>7URedSox2019</v>
      </c>
    </row>
    <row r="16" spans="1:9" x14ac:dyDescent="0.25">
      <c r="A16" s="144" t="s">
        <v>79</v>
      </c>
      <c r="B16" s="141" t="s">
        <v>26</v>
      </c>
      <c r="C16" s="141"/>
      <c r="D16" s="141"/>
      <c r="E16" s="141"/>
      <c r="F16" s="141"/>
      <c r="G16" s="141"/>
      <c r="H16" s="141" t="s">
        <v>26</v>
      </c>
      <c r="I16" s="149" t="str">
        <f t="shared" si="0"/>
        <v>7URockies2019</v>
      </c>
    </row>
    <row r="17" spans="1:9" x14ac:dyDescent="0.25">
      <c r="A17" s="144" t="s">
        <v>192</v>
      </c>
      <c r="B17" s="141" t="s">
        <v>82</v>
      </c>
      <c r="C17" s="141"/>
      <c r="D17" s="141"/>
      <c r="E17" s="141"/>
      <c r="F17" s="141"/>
      <c r="G17" s="141"/>
      <c r="H17" s="141" t="s">
        <v>82</v>
      </c>
      <c r="I17" s="149" t="str">
        <f>CONCATENATE("7U",H17,"2019")</f>
        <v>7UTigers2019</v>
      </c>
    </row>
    <row r="18" spans="1:9" x14ac:dyDescent="0.25">
      <c r="A18" s="144" t="s">
        <v>193</v>
      </c>
      <c r="B18" s="141" t="s">
        <v>28</v>
      </c>
      <c r="C18" s="141"/>
      <c r="D18" s="141"/>
      <c r="E18" s="141"/>
      <c r="F18" s="141"/>
      <c r="G18" s="141"/>
      <c r="H18" s="141" t="s">
        <v>28</v>
      </c>
      <c r="I18" s="149" t="str">
        <f t="shared" si="0"/>
        <v>7UYankees2019</v>
      </c>
    </row>
    <row r="20" spans="1:9" x14ac:dyDescent="0.25">
      <c r="A20" s="145" t="s">
        <v>13</v>
      </c>
      <c r="B20" s="141"/>
      <c r="C20" s="145"/>
      <c r="D20" s="141"/>
      <c r="E20" s="141"/>
      <c r="F20" s="143"/>
      <c r="G20" s="141"/>
      <c r="H20" s="141"/>
      <c r="I20" s="141"/>
    </row>
    <row r="21" spans="1:9" x14ac:dyDescent="0.25">
      <c r="A21" s="141" t="s">
        <v>83</v>
      </c>
      <c r="B21" s="142" t="s">
        <v>123</v>
      </c>
      <c r="C21" s="141"/>
      <c r="D21" s="141"/>
      <c r="E21" s="141"/>
      <c r="F21" s="143"/>
      <c r="G21" s="141"/>
      <c r="H21" s="141"/>
      <c r="I21" s="141"/>
    </row>
    <row r="22" spans="1:9" x14ac:dyDescent="0.25">
      <c r="A22" s="141" t="s">
        <v>84</v>
      </c>
      <c r="B22" s="142" t="s">
        <v>124</v>
      </c>
      <c r="C22" s="141"/>
      <c r="D22" s="141"/>
      <c r="E22" s="141"/>
      <c r="F22" s="143"/>
      <c r="G22" s="141"/>
      <c r="H22" s="141"/>
      <c r="I22" s="141"/>
    </row>
    <row r="23" spans="1:9" x14ac:dyDescent="0.25">
      <c r="A23" s="141" t="s">
        <v>85</v>
      </c>
      <c r="B23" s="142" t="s">
        <v>125</v>
      </c>
      <c r="C23" s="141"/>
      <c r="D23" s="141"/>
      <c r="E23" s="141"/>
      <c r="F23" s="143"/>
      <c r="G23" s="141"/>
      <c r="H23" s="141"/>
      <c r="I23" s="141"/>
    </row>
    <row r="24" spans="1:9" x14ac:dyDescent="0.25">
      <c r="A24" s="141" t="s">
        <v>86</v>
      </c>
      <c r="B24" s="142" t="s">
        <v>126</v>
      </c>
      <c r="C24" s="141"/>
      <c r="D24" s="141"/>
      <c r="E24" s="141"/>
      <c r="F24" s="141"/>
      <c r="G24" s="141"/>
      <c r="H24" s="141"/>
      <c r="I24" s="141"/>
    </row>
    <row r="25" spans="1:9" x14ac:dyDescent="0.25">
      <c r="A25" s="141"/>
      <c r="B25" s="141"/>
      <c r="C25" s="141"/>
      <c r="D25" s="141"/>
      <c r="E25" s="141"/>
      <c r="F25" s="142"/>
      <c r="G25" s="141"/>
      <c r="H25" s="141"/>
      <c r="I25" s="141"/>
    </row>
    <row r="26" spans="1:9" x14ac:dyDescent="0.25">
      <c r="A26" s="145" t="s">
        <v>50</v>
      </c>
      <c r="B26" s="141"/>
      <c r="C26" s="141"/>
      <c r="D26" s="141"/>
      <c r="E26" s="141"/>
      <c r="F26" s="143"/>
      <c r="G26" s="141"/>
      <c r="H26" s="141"/>
      <c r="I26" s="141"/>
    </row>
    <row r="27" spans="1:9" x14ac:dyDescent="0.25">
      <c r="A27" s="146">
        <v>0.71875</v>
      </c>
      <c r="B27" s="147">
        <v>0.58333333333333337</v>
      </c>
      <c r="C27" s="141"/>
      <c r="D27" s="141"/>
      <c r="E27" s="141"/>
      <c r="F27" s="143"/>
      <c r="G27" s="141"/>
      <c r="H27" s="141"/>
      <c r="I27" s="141"/>
    </row>
    <row r="28" spans="1:9" x14ac:dyDescent="0.25">
      <c r="A28" s="146">
        <v>0.75</v>
      </c>
      <c r="B28" s="147">
        <v>0.64583333333333337</v>
      </c>
      <c r="C28" s="141"/>
      <c r="D28" s="141"/>
      <c r="E28" s="141"/>
      <c r="F28" s="143"/>
      <c r="G28" s="141"/>
      <c r="H28" s="141"/>
      <c r="I28" s="141"/>
    </row>
    <row r="29" spans="1:9" x14ac:dyDescent="0.25">
      <c r="A29" s="141"/>
      <c r="B29" s="141"/>
      <c r="C29" s="141"/>
      <c r="D29" s="141"/>
      <c r="E29" s="141"/>
      <c r="F29" s="143"/>
      <c r="G29" s="141"/>
      <c r="H29" s="141"/>
      <c r="I29" s="141"/>
    </row>
    <row r="30" spans="1:9" x14ac:dyDescent="0.25">
      <c r="A30" s="145" t="s">
        <v>202</v>
      </c>
      <c r="B30" s="141"/>
      <c r="C30" s="141"/>
      <c r="D30" s="141"/>
      <c r="E30" s="141"/>
      <c r="F30" s="141"/>
      <c r="G30" s="141"/>
      <c r="H30" s="141"/>
      <c r="I30" s="141"/>
    </row>
    <row r="31" spans="1:9" x14ac:dyDescent="0.25">
      <c r="A31" s="148">
        <v>5.2083333333333336E-2</v>
      </c>
      <c r="B31" s="141"/>
      <c r="C31" s="141"/>
      <c r="D31" s="141"/>
      <c r="E31" s="141"/>
      <c r="F31" s="141"/>
      <c r="G31" s="141"/>
      <c r="H31" s="141"/>
      <c r="I31" s="14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S108"/>
  <sheetViews>
    <sheetView workbookViewId="0">
      <pane ySplit="4" topLeftCell="A5" activePane="bottomLeft" state="frozen"/>
      <selection activeCell="R13" sqref="R13"/>
      <selection pane="bottomLeft" activeCell="A5" sqref="A5"/>
    </sheetView>
  </sheetViews>
  <sheetFormatPr defaultRowHeight="15" x14ac:dyDescent="0.25"/>
  <cols>
    <col min="1" max="1" width="3" style="98" customWidth="1"/>
    <col min="2" max="2" width="12.28515625" style="98" customWidth="1"/>
    <col min="3" max="3" width="9.140625" style="98"/>
    <col min="4" max="4" width="14" style="98" customWidth="1"/>
    <col min="5" max="5" width="16.42578125" style="98" customWidth="1"/>
    <col min="6" max="6" width="14.140625" style="109" hidden="1" customWidth="1"/>
    <col min="7" max="7" width="17.28515625" style="109" customWidth="1"/>
    <col min="8" max="8" width="27.140625" style="98" customWidth="1"/>
    <col min="9" max="9" width="3.7109375" style="98" hidden="1" customWidth="1"/>
    <col min="10" max="18" width="4.7109375" style="98" hidden="1" customWidth="1"/>
    <col min="19" max="19" width="9.140625" style="98" hidden="1" customWidth="1"/>
    <col min="20" max="20" width="9.140625" style="98" customWidth="1"/>
    <col min="21" max="16384" width="9.140625" style="98"/>
  </cols>
  <sheetData>
    <row r="1" spans="2:18" x14ac:dyDescent="0.25">
      <c r="G1" s="110"/>
    </row>
    <row r="2" spans="2:18" ht="18.75" x14ac:dyDescent="0.3">
      <c r="B2" s="111" t="s">
        <v>133</v>
      </c>
      <c r="G2" s="110"/>
      <c r="H2" s="112"/>
      <c r="J2" s="100" t="s">
        <v>56</v>
      </c>
      <c r="K2" s="100" t="s">
        <v>57</v>
      </c>
      <c r="L2" s="100" t="s">
        <v>58</v>
      </c>
      <c r="M2" s="100" t="s">
        <v>59</v>
      </c>
      <c r="N2" s="100" t="s">
        <v>60</v>
      </c>
      <c r="O2" s="100" t="s">
        <v>61</v>
      </c>
      <c r="P2" s="100" t="s">
        <v>62</v>
      </c>
      <c r="Q2" s="100" t="s">
        <v>63</v>
      </c>
      <c r="R2" s="100"/>
    </row>
    <row r="3" spans="2:18" x14ac:dyDescent="0.25">
      <c r="J3" s="101">
        <v>1</v>
      </c>
      <c r="K3" s="101">
        <v>2</v>
      </c>
      <c r="L3" s="101">
        <v>3</v>
      </c>
      <c r="M3" s="101">
        <v>4</v>
      </c>
      <c r="N3" s="101">
        <v>5</v>
      </c>
      <c r="O3" s="101">
        <v>6</v>
      </c>
      <c r="P3" s="101">
        <v>7</v>
      </c>
      <c r="Q3" s="101">
        <v>8</v>
      </c>
      <c r="R3" s="11"/>
    </row>
    <row r="4" spans="2:18" x14ac:dyDescent="0.25">
      <c r="B4" s="99" t="s">
        <v>0</v>
      </c>
      <c r="C4" s="99" t="s">
        <v>1</v>
      </c>
      <c r="D4" s="99" t="s">
        <v>2</v>
      </c>
      <c r="E4" s="99" t="s">
        <v>3</v>
      </c>
      <c r="F4" s="99" t="s">
        <v>4</v>
      </c>
      <c r="G4" s="99" t="s">
        <v>15</v>
      </c>
      <c r="H4" s="99" t="s">
        <v>5</v>
      </c>
      <c r="J4" s="118">
        <f t="shared" ref="J4:Q4" si="0">COUNTIF($F$5:$F$108,J$2)</f>
        <v>13</v>
      </c>
      <c r="K4" s="118">
        <f t="shared" si="0"/>
        <v>13</v>
      </c>
      <c r="L4" s="118">
        <f t="shared" si="0"/>
        <v>13</v>
      </c>
      <c r="M4" s="118">
        <f t="shared" si="0"/>
        <v>13</v>
      </c>
      <c r="N4" s="118">
        <f t="shared" si="0"/>
        <v>13</v>
      </c>
      <c r="O4" s="118">
        <f t="shared" si="0"/>
        <v>13</v>
      </c>
      <c r="P4" s="118">
        <f t="shared" si="0"/>
        <v>13</v>
      </c>
      <c r="Q4" s="118">
        <f t="shared" si="0"/>
        <v>13</v>
      </c>
      <c r="R4" s="112"/>
    </row>
    <row r="5" spans="2:18" x14ac:dyDescent="0.25">
      <c r="B5" s="114">
        <v>43556</v>
      </c>
      <c r="C5" s="115" t="str">
        <f>IF(B5="","",TEXT(B5,"ddd"))</f>
        <v>Mon</v>
      </c>
      <c r="D5" s="113">
        <v>0.70833333333333337</v>
      </c>
      <c r="E5" s="116">
        <f>IF(D5="","",D5+'2019 PW A Teams'!$B$30)</f>
        <v>0.77083333333333337</v>
      </c>
      <c r="F5" s="104" t="s">
        <v>56</v>
      </c>
      <c r="G5" s="117" t="str">
        <f>IF(F5="","",VLOOKUP(F5,'2019 PW A Teams'!$B$2:$C$9,2,FALSE))</f>
        <v>Pirates</v>
      </c>
      <c r="H5" s="104" t="s">
        <v>65</v>
      </c>
    </row>
    <row r="6" spans="2:18" x14ac:dyDescent="0.25">
      <c r="B6" s="114">
        <v>43556</v>
      </c>
      <c r="C6" s="115" t="str">
        <f>IF(B6="","",TEXT(B6,"ddd"))</f>
        <v>Mon</v>
      </c>
      <c r="D6" s="113">
        <v>0.77083333333333337</v>
      </c>
      <c r="E6" s="116">
        <f>IF(D6="","",D6+'2019 PW A Teams'!$B$30)</f>
        <v>0.83333333333333337</v>
      </c>
      <c r="F6" s="104" t="s">
        <v>57</v>
      </c>
      <c r="G6" s="117" t="str">
        <f>IF(F6="","",VLOOKUP(F6,'2019 PW A Teams'!$B$2:$C$9,2,FALSE))</f>
        <v>BlueJays</v>
      </c>
      <c r="H6" s="104" t="s">
        <v>65</v>
      </c>
    </row>
    <row r="7" spans="2:18" x14ac:dyDescent="0.25">
      <c r="B7" s="114">
        <v>43557</v>
      </c>
      <c r="C7" s="115" t="str">
        <f t="shared" ref="C7:C80" si="1">IF(B7="","",TEXT(B7,"ddd"))</f>
        <v>Tue</v>
      </c>
      <c r="D7" s="113">
        <v>0.70833333333333337</v>
      </c>
      <c r="E7" s="116">
        <f>IF(D7="","",D7+'2019 PW A Teams'!$B$30)</f>
        <v>0.77083333333333337</v>
      </c>
      <c r="F7" s="104" t="s">
        <v>62</v>
      </c>
      <c r="G7" s="117" t="str">
        <f>IF(F7="","",VLOOKUP(F7,'2019 PW A Teams'!$B$2:$C$9,2,FALSE))</f>
        <v>Athletics</v>
      </c>
      <c r="H7" s="104" t="s">
        <v>9</v>
      </c>
    </row>
    <row r="8" spans="2:18" x14ac:dyDescent="0.25">
      <c r="B8" s="114">
        <v>43557</v>
      </c>
      <c r="C8" s="115" t="str">
        <f t="shared" si="1"/>
        <v>Tue</v>
      </c>
      <c r="D8" s="113">
        <v>0.70833333333333337</v>
      </c>
      <c r="E8" s="116">
        <f>IF(D8="","",D8+'2019 PW A Teams'!$B$30)</f>
        <v>0.77083333333333337</v>
      </c>
      <c r="F8" s="104" t="s">
        <v>59</v>
      </c>
      <c r="G8" s="117" t="str">
        <f>IF(F8="","",VLOOKUP(F8,'2019 PW A Teams'!$B$2:$C$9,2,FALSE))</f>
        <v>Rockies</v>
      </c>
      <c r="H8" s="104" t="s">
        <v>134</v>
      </c>
    </row>
    <row r="9" spans="2:18" x14ac:dyDescent="0.25">
      <c r="B9" s="114">
        <v>43557</v>
      </c>
      <c r="C9" s="115" t="str">
        <f t="shared" si="1"/>
        <v>Tue</v>
      </c>
      <c r="D9" s="113">
        <v>0.70833333333333337</v>
      </c>
      <c r="E9" s="116">
        <f>IF(D9="","",D9+'2019 PW A Teams'!$B$30)</f>
        <v>0.77083333333333337</v>
      </c>
      <c r="F9" s="104" t="s">
        <v>58</v>
      </c>
      <c r="G9" s="117" t="str">
        <f>IF(F9="","",VLOOKUP(F9,'2019 PW A Teams'!$B$2:$C$9,2,FALSE))</f>
        <v>Angels</v>
      </c>
      <c r="H9" s="104" t="s">
        <v>65</v>
      </c>
    </row>
    <row r="10" spans="2:18" x14ac:dyDescent="0.25">
      <c r="B10" s="114">
        <v>43557</v>
      </c>
      <c r="C10" s="115" t="str">
        <f t="shared" si="1"/>
        <v>Tue</v>
      </c>
      <c r="D10" s="113">
        <v>0.77083333333333337</v>
      </c>
      <c r="E10" s="116">
        <f>IF(D10="","",D10+'2019 PW A Teams'!$B$30)</f>
        <v>0.83333333333333337</v>
      </c>
      <c r="F10" s="104" t="s">
        <v>61</v>
      </c>
      <c r="G10" s="117" t="str">
        <f>IF(F10="","",VLOOKUP(F10,'2019 PW A Teams'!$B$2:$C$9,2,FALSE))</f>
        <v>Mariners</v>
      </c>
      <c r="H10" s="104" t="s">
        <v>9</v>
      </c>
    </row>
    <row r="11" spans="2:18" x14ac:dyDescent="0.25">
      <c r="B11" s="114">
        <v>43557</v>
      </c>
      <c r="C11" s="115" t="str">
        <f t="shared" si="1"/>
        <v>Tue</v>
      </c>
      <c r="D11" s="113">
        <v>0.77083333333333337</v>
      </c>
      <c r="E11" s="116">
        <f>IF(D11="","",D11+'2019 PW A Teams'!$B$30)</f>
        <v>0.83333333333333337</v>
      </c>
      <c r="F11" s="104" t="s">
        <v>60</v>
      </c>
      <c r="G11" s="117" t="str">
        <f>IF(F11="","",VLOOKUP(F11,'2019 PW A Teams'!$B$2:$C$9,2,FALSE))</f>
        <v>Mets</v>
      </c>
      <c r="H11" s="104" t="s">
        <v>134</v>
      </c>
    </row>
    <row r="12" spans="2:18" x14ac:dyDescent="0.25">
      <c r="B12" s="114">
        <v>43557</v>
      </c>
      <c r="C12" s="115" t="str">
        <f t="shared" si="1"/>
        <v>Tue</v>
      </c>
      <c r="D12" s="113">
        <v>0.77083333333333337</v>
      </c>
      <c r="E12" s="116">
        <f>IF(D12="","",D12+'2019 PW A Teams'!$B$30)</f>
        <v>0.83333333333333337</v>
      </c>
      <c r="F12" s="104" t="s">
        <v>63</v>
      </c>
      <c r="G12" s="117" t="str">
        <f>IF(F12="","",VLOOKUP(F12,'2019 PW A Teams'!$B$2:$C$9,2,FALSE))</f>
        <v>Rays</v>
      </c>
      <c r="H12" s="104" t="s">
        <v>65</v>
      </c>
    </row>
    <row r="13" spans="2:18" x14ac:dyDescent="0.25">
      <c r="B13" s="114">
        <v>43559</v>
      </c>
      <c r="C13" s="115" t="str">
        <f t="shared" si="1"/>
        <v>Thu</v>
      </c>
      <c r="D13" s="113">
        <v>0.70833333333333337</v>
      </c>
      <c r="E13" s="116">
        <f>IF(D13="","",D13+'2019 PW A Teams'!$B$30)</f>
        <v>0.77083333333333337</v>
      </c>
      <c r="F13" s="104" t="s">
        <v>63</v>
      </c>
      <c r="G13" s="117" t="str">
        <f>IF(F13="","",VLOOKUP(F13,'2019 PW A Teams'!$B$2:$C$9,2,FALSE))</f>
        <v>Rays</v>
      </c>
      <c r="H13" s="104" t="s">
        <v>9</v>
      </c>
    </row>
    <row r="14" spans="2:18" x14ac:dyDescent="0.25">
      <c r="B14" s="114">
        <v>43559</v>
      </c>
      <c r="C14" s="115" t="str">
        <f t="shared" si="1"/>
        <v>Thu</v>
      </c>
      <c r="D14" s="113">
        <v>0.70833333333333337</v>
      </c>
      <c r="E14" s="116">
        <f>IF(D14="","",D14+'2019 PW A Teams'!$B$30)</f>
        <v>0.77083333333333337</v>
      </c>
      <c r="F14" s="104" t="s">
        <v>62</v>
      </c>
      <c r="G14" s="117" t="str">
        <f>IF(F14="","",VLOOKUP(F14,'2019 PW A Teams'!$B$2:$C$9,2,FALSE))</f>
        <v>Athletics</v>
      </c>
      <c r="H14" s="104" t="s">
        <v>134</v>
      </c>
    </row>
    <row r="15" spans="2:18" x14ac:dyDescent="0.25">
      <c r="B15" s="114">
        <v>43559</v>
      </c>
      <c r="C15" s="115" t="str">
        <f t="shared" si="1"/>
        <v>Thu</v>
      </c>
      <c r="D15" s="113">
        <v>0.70833333333333337</v>
      </c>
      <c r="E15" s="116">
        <f>IF(D15="","",D15+'2019 PW A Teams'!$B$30)</f>
        <v>0.77083333333333337</v>
      </c>
      <c r="F15" s="104" t="s">
        <v>56</v>
      </c>
      <c r="G15" s="117" t="str">
        <f>IF(F15="","",VLOOKUP(F15,'2019 PW A Teams'!$B$2:$C$9,2,FALSE))</f>
        <v>Pirates</v>
      </c>
      <c r="H15" s="104" t="s">
        <v>65</v>
      </c>
    </row>
    <row r="16" spans="2:18" x14ac:dyDescent="0.25">
      <c r="B16" s="114">
        <v>43559</v>
      </c>
      <c r="C16" s="115" t="str">
        <f t="shared" si="1"/>
        <v>Thu</v>
      </c>
      <c r="D16" s="113">
        <v>0.77083333333333337</v>
      </c>
      <c r="E16" s="116">
        <f>IF(D16="","",D16+'2019 PW A Teams'!$B$30)</f>
        <v>0.83333333333333337</v>
      </c>
      <c r="F16" s="104" t="s">
        <v>57</v>
      </c>
      <c r="G16" s="117" t="str">
        <f>IF(F16="","",VLOOKUP(F16,'2019 PW A Teams'!$B$2:$C$9,2,FALSE))</f>
        <v>BlueJays</v>
      </c>
      <c r="H16" s="104" t="s">
        <v>9</v>
      </c>
    </row>
    <row r="17" spans="2:8" x14ac:dyDescent="0.25">
      <c r="B17" s="114">
        <v>43559</v>
      </c>
      <c r="C17" s="115" t="str">
        <f t="shared" si="1"/>
        <v>Thu</v>
      </c>
      <c r="D17" s="113">
        <v>0.77083333333333337</v>
      </c>
      <c r="E17" s="116">
        <f>IF(D17="","",D17+'2019 PW A Teams'!$B$30)</f>
        <v>0.83333333333333337</v>
      </c>
      <c r="F17" s="104" t="s">
        <v>61</v>
      </c>
      <c r="G17" s="117" t="str">
        <f>IF(F17="","",VLOOKUP(F17,'2019 PW A Teams'!$B$2:$C$9,2,FALSE))</f>
        <v>Mariners</v>
      </c>
      <c r="H17" s="104" t="s">
        <v>134</v>
      </c>
    </row>
    <row r="18" spans="2:8" x14ac:dyDescent="0.25">
      <c r="B18" s="114">
        <v>43559</v>
      </c>
      <c r="C18" s="115" t="str">
        <f t="shared" si="1"/>
        <v>Thu</v>
      </c>
      <c r="D18" s="113">
        <v>0.77083333333333337</v>
      </c>
      <c r="E18" s="116">
        <f>IF(D18="","",D18+'2019 PW A Teams'!$B$30)</f>
        <v>0.83333333333333337</v>
      </c>
      <c r="F18" s="104" t="s">
        <v>58</v>
      </c>
      <c r="G18" s="117" t="str">
        <f>IF(F18="","",VLOOKUP(F18,'2019 PW A Teams'!$B$2:$C$9,2,FALSE))</f>
        <v>Angels</v>
      </c>
      <c r="H18" s="104" t="s">
        <v>65</v>
      </c>
    </row>
    <row r="19" spans="2:8" x14ac:dyDescent="0.25">
      <c r="B19" s="114">
        <v>43560</v>
      </c>
      <c r="C19" s="115" t="str">
        <f t="shared" si="1"/>
        <v>Fri</v>
      </c>
      <c r="D19" s="113">
        <v>0.70833333333333337</v>
      </c>
      <c r="E19" s="116">
        <f>IF(D19="","",D19+'2019 PW A Teams'!$B$30)</f>
        <v>0.77083333333333337</v>
      </c>
      <c r="F19" s="104" t="s">
        <v>59</v>
      </c>
      <c r="G19" s="117" t="str">
        <f>IF(F19="","",VLOOKUP(F19,'2019 PW A Teams'!$B$2:$C$9,2,FALSE))</f>
        <v>Rockies</v>
      </c>
      <c r="H19" s="104" t="s">
        <v>65</v>
      </c>
    </row>
    <row r="20" spans="2:8" x14ac:dyDescent="0.25">
      <c r="B20" s="114">
        <v>43560</v>
      </c>
      <c r="C20" s="115" t="str">
        <f t="shared" si="1"/>
        <v>Fri</v>
      </c>
      <c r="D20" s="113">
        <v>0.77083333333333337</v>
      </c>
      <c r="E20" s="116">
        <f>IF(D20="","",D20+'2019 PW A Teams'!$B$30)</f>
        <v>0.83333333333333337</v>
      </c>
      <c r="F20" s="104" t="s">
        <v>60</v>
      </c>
      <c r="G20" s="117" t="str">
        <f>IF(F20="","",VLOOKUP(F20,'2019 PW A Teams'!$B$2:$C$9,2,FALSE))</f>
        <v>Mets</v>
      </c>
      <c r="H20" s="104" t="s">
        <v>65</v>
      </c>
    </row>
    <row r="21" spans="2:8" x14ac:dyDescent="0.25">
      <c r="B21" s="114">
        <v>43561</v>
      </c>
      <c r="C21" s="115" t="str">
        <f t="shared" si="1"/>
        <v>Sat</v>
      </c>
      <c r="D21" s="113">
        <v>0.375</v>
      </c>
      <c r="E21" s="116">
        <f>IF(D21="","",D21+'2019 PW A Teams'!$B$30)</f>
        <v>0.4375</v>
      </c>
      <c r="F21" s="104" t="s">
        <v>58</v>
      </c>
      <c r="G21" s="117" t="str">
        <f>IF(F21="","",VLOOKUP(F21,'2019 PW A Teams'!$B$2:$C$9,2,FALSE))</f>
        <v>Angels</v>
      </c>
      <c r="H21" s="104" t="s">
        <v>65</v>
      </c>
    </row>
    <row r="22" spans="2:8" x14ac:dyDescent="0.25">
      <c r="B22" s="114">
        <v>43561</v>
      </c>
      <c r="C22" s="115" t="str">
        <f t="shared" si="1"/>
        <v>Sat</v>
      </c>
      <c r="D22" s="113">
        <v>0.4375</v>
      </c>
      <c r="E22" s="116">
        <f>IF(D22="","",D22+'2019 PW A Teams'!$B$30)</f>
        <v>0.5</v>
      </c>
      <c r="F22" s="104" t="s">
        <v>59</v>
      </c>
      <c r="G22" s="117" t="str">
        <f>IF(F22="","",VLOOKUP(F22,'2019 PW A Teams'!$B$2:$C$9,2,FALSE))</f>
        <v>Rockies</v>
      </c>
      <c r="H22" s="104" t="s">
        <v>65</v>
      </c>
    </row>
    <row r="23" spans="2:8" x14ac:dyDescent="0.25">
      <c r="B23" s="114">
        <v>43561</v>
      </c>
      <c r="C23" s="115" t="str">
        <f t="shared" si="1"/>
        <v>Sat</v>
      </c>
      <c r="D23" s="113">
        <v>0.5</v>
      </c>
      <c r="E23" s="116">
        <f>IF(D23="","",D23+'2019 PW A Teams'!$B$30)</f>
        <v>0.5625</v>
      </c>
      <c r="F23" s="104" t="s">
        <v>60</v>
      </c>
      <c r="G23" s="117" t="str">
        <f>IF(F23="","",VLOOKUP(F23,'2019 PW A Teams'!$B$2:$C$9,2,FALSE))</f>
        <v>Mets</v>
      </c>
      <c r="H23" s="104" t="s">
        <v>65</v>
      </c>
    </row>
    <row r="24" spans="2:8" x14ac:dyDescent="0.25">
      <c r="B24" s="114">
        <v>43561</v>
      </c>
      <c r="C24" s="115" t="str">
        <f t="shared" si="1"/>
        <v>Sat</v>
      </c>
      <c r="D24" s="113">
        <v>0.54166666666666663</v>
      </c>
      <c r="E24" s="116">
        <f>IF(D24="","",D24+'2019 PW A Teams'!$B$30)</f>
        <v>0.60416666666666663</v>
      </c>
      <c r="F24" s="104" t="s">
        <v>57</v>
      </c>
      <c r="G24" s="117" t="str">
        <f>IF(F24="","",VLOOKUP(F24,'2019 PW A Teams'!$B$2:$C$9,2,FALSE))</f>
        <v>BlueJays</v>
      </c>
      <c r="H24" s="104" t="s">
        <v>9</v>
      </c>
    </row>
    <row r="25" spans="2:8" x14ac:dyDescent="0.25">
      <c r="B25" s="114">
        <v>43561</v>
      </c>
      <c r="C25" s="115" t="str">
        <f t="shared" si="1"/>
        <v>Sat</v>
      </c>
      <c r="D25" s="113">
        <v>0.5625</v>
      </c>
      <c r="E25" s="116">
        <f>IF(D25="","",D25+'2019 PW A Teams'!$B$30)</f>
        <v>0.625</v>
      </c>
      <c r="F25" s="104" t="s">
        <v>61</v>
      </c>
      <c r="G25" s="117" t="str">
        <f>IF(F25="","",VLOOKUP(F25,'2019 PW A Teams'!$B$2:$C$9,2,FALSE))</f>
        <v>Mariners</v>
      </c>
      <c r="H25" s="104" t="s">
        <v>65</v>
      </c>
    </row>
    <row r="26" spans="2:8" x14ac:dyDescent="0.25">
      <c r="B26" s="114">
        <v>43561</v>
      </c>
      <c r="C26" s="115" t="str">
        <f t="shared" si="1"/>
        <v>Sat</v>
      </c>
      <c r="D26" s="113">
        <v>0.625</v>
      </c>
      <c r="E26" s="116">
        <f>IF(D26="","",D26+'2019 PW A Teams'!$B$30)</f>
        <v>0.6875</v>
      </c>
      <c r="F26" s="104" t="s">
        <v>56</v>
      </c>
      <c r="G26" s="117" t="str">
        <f>IF(F26="","",VLOOKUP(F26,'2019 PW A Teams'!$B$2:$C$9,2,FALSE))</f>
        <v>Pirates</v>
      </c>
      <c r="H26" s="104" t="s">
        <v>65</v>
      </c>
    </row>
    <row r="27" spans="2:8" x14ac:dyDescent="0.25">
      <c r="B27" s="114">
        <v>43562</v>
      </c>
      <c r="C27" s="115" t="str">
        <f t="shared" si="1"/>
        <v>Sun</v>
      </c>
      <c r="D27" s="113">
        <v>0.41666666666666669</v>
      </c>
      <c r="E27" s="116">
        <f>IF(D27="","",D27+'2019 PW A Teams'!$B$30)</f>
        <v>0.47916666666666669</v>
      </c>
      <c r="F27" s="104" t="s">
        <v>62</v>
      </c>
      <c r="G27" s="117" t="str">
        <f>IF(F27="","",VLOOKUP(F27,'2019 PW A Teams'!$B$2:$C$9,2,FALSE))</f>
        <v>Athletics</v>
      </c>
      <c r="H27" s="104" t="s">
        <v>65</v>
      </c>
    </row>
    <row r="28" spans="2:8" x14ac:dyDescent="0.25">
      <c r="B28" s="114">
        <v>43562</v>
      </c>
      <c r="C28" s="115" t="str">
        <f>IF(B28="","",TEXT(B28,"ddd"))</f>
        <v>Sun</v>
      </c>
      <c r="D28" s="113">
        <v>0.47916666666666669</v>
      </c>
      <c r="E28" s="116">
        <f>IF(D28="","",D28+'2019 PW A Teams'!$B$30)</f>
        <v>0.54166666666666674</v>
      </c>
      <c r="F28" s="104" t="s">
        <v>63</v>
      </c>
      <c r="G28" s="117" t="str">
        <f>IF(F28="","",VLOOKUP(F28,'2019 PW A Teams'!$B$2:$C$9,2,FALSE))</f>
        <v>Rays</v>
      </c>
      <c r="H28" s="104" t="s">
        <v>65</v>
      </c>
    </row>
    <row r="29" spans="2:8" x14ac:dyDescent="0.25">
      <c r="B29" s="114">
        <v>43563</v>
      </c>
      <c r="C29" s="115" t="str">
        <f t="shared" si="1"/>
        <v>Mon</v>
      </c>
      <c r="D29" s="113">
        <v>0.70833333333333337</v>
      </c>
      <c r="E29" s="116">
        <f>IF(D29="","",D29+'2019 PW A Teams'!$B$30)</f>
        <v>0.77083333333333337</v>
      </c>
      <c r="F29" s="104" t="s">
        <v>56</v>
      </c>
      <c r="G29" s="117" t="str">
        <f>IF(F29="","",VLOOKUP(F29,'2019 PW A Teams'!$B$2:$C$9,2,FALSE))</f>
        <v>Pirates</v>
      </c>
      <c r="H29" s="104" t="s">
        <v>65</v>
      </c>
    </row>
    <row r="30" spans="2:8" x14ac:dyDescent="0.25">
      <c r="B30" s="114">
        <v>43563</v>
      </c>
      <c r="C30" s="115" t="str">
        <f t="shared" si="1"/>
        <v>Mon</v>
      </c>
      <c r="D30" s="113">
        <v>0.77083333333333337</v>
      </c>
      <c r="E30" s="116">
        <f>IF(D30="","",D30+'2019 PW A Teams'!$B$30)</f>
        <v>0.83333333333333337</v>
      </c>
      <c r="F30" s="104" t="s">
        <v>57</v>
      </c>
      <c r="G30" s="117" t="str">
        <f>IF(F30="","",VLOOKUP(F30,'2019 PW A Teams'!$B$2:$C$9,2,FALSE))</f>
        <v>BlueJays</v>
      </c>
      <c r="H30" s="104" t="s">
        <v>65</v>
      </c>
    </row>
    <row r="31" spans="2:8" x14ac:dyDescent="0.25">
      <c r="B31" s="114">
        <v>43564</v>
      </c>
      <c r="C31" s="115" t="str">
        <f t="shared" si="1"/>
        <v>Tue</v>
      </c>
      <c r="D31" s="113">
        <v>0.70833333333333337</v>
      </c>
      <c r="E31" s="116">
        <f>IF(D31="","",D31+'2019 PW A Teams'!$B$30)</f>
        <v>0.77083333333333337</v>
      </c>
      <c r="F31" s="104" t="s">
        <v>63</v>
      </c>
      <c r="G31" s="117" t="str">
        <f>IF(F31="","",VLOOKUP(F31,'2019 PW A Teams'!$B$2:$C$9,2,FALSE))</f>
        <v>Rays</v>
      </c>
      <c r="H31" s="104" t="s">
        <v>9</v>
      </c>
    </row>
    <row r="32" spans="2:8" x14ac:dyDescent="0.25">
      <c r="B32" s="114">
        <v>43564</v>
      </c>
      <c r="C32" s="115" t="str">
        <f t="shared" si="1"/>
        <v>Tue</v>
      </c>
      <c r="D32" s="113">
        <v>0.70833333333333337</v>
      </c>
      <c r="E32" s="116">
        <f>IF(D32="","",D32+'2019 PW A Teams'!$B$30)</f>
        <v>0.77083333333333337</v>
      </c>
      <c r="F32" s="104" t="s">
        <v>58</v>
      </c>
      <c r="G32" s="117" t="str">
        <f>IF(F32="","",VLOOKUP(F32,'2019 PW A Teams'!$B$2:$C$9,2,FALSE))</f>
        <v>Angels</v>
      </c>
      <c r="H32" s="104" t="s">
        <v>65</v>
      </c>
    </row>
    <row r="33" spans="2:8" x14ac:dyDescent="0.25">
      <c r="B33" s="114">
        <v>43564</v>
      </c>
      <c r="C33" s="115" t="str">
        <f t="shared" si="1"/>
        <v>Tue</v>
      </c>
      <c r="D33" s="113">
        <v>0.77083333333333337</v>
      </c>
      <c r="E33" s="116">
        <f>IF(D33="","",D33+'2019 PW A Teams'!$B$30)</f>
        <v>0.83333333333333337</v>
      </c>
      <c r="F33" s="104" t="s">
        <v>61</v>
      </c>
      <c r="G33" s="117" t="str">
        <f>IF(F33="","",VLOOKUP(F33,'2019 PW A Teams'!$B$2:$C$9,2,FALSE))</f>
        <v>Mariners</v>
      </c>
      <c r="H33" s="104" t="s">
        <v>9</v>
      </c>
    </row>
    <row r="34" spans="2:8" x14ac:dyDescent="0.25">
      <c r="B34" s="114">
        <v>43564</v>
      </c>
      <c r="C34" s="115" t="str">
        <f t="shared" si="1"/>
        <v>Tue</v>
      </c>
      <c r="D34" s="113">
        <v>0.77083333333333337</v>
      </c>
      <c r="E34" s="116">
        <f>IF(D34="","",D34+'2019 PW A Teams'!$B$30)</f>
        <v>0.83333333333333337</v>
      </c>
      <c r="F34" s="104" t="s">
        <v>62</v>
      </c>
      <c r="G34" s="117" t="str">
        <f>IF(F34="","",VLOOKUP(F34,'2019 PW A Teams'!$B$2:$C$9,2,FALSE))</f>
        <v>Athletics</v>
      </c>
      <c r="H34" s="104" t="s">
        <v>65</v>
      </c>
    </row>
    <row r="35" spans="2:8" x14ac:dyDescent="0.25">
      <c r="B35" s="114">
        <v>43565</v>
      </c>
      <c r="C35" s="115" t="str">
        <f t="shared" si="1"/>
        <v>Wed</v>
      </c>
      <c r="D35" s="113">
        <v>0.70833333333333337</v>
      </c>
      <c r="E35" s="116">
        <f>IF(D35="","",D35+'2019 PW A Teams'!$B$30)</f>
        <v>0.77083333333333337</v>
      </c>
      <c r="F35" s="104" t="s">
        <v>56</v>
      </c>
      <c r="G35" s="117" t="str">
        <f>IF(F35="","",VLOOKUP(F35,'2019 PW A Teams'!$B$2:$C$9,2,FALSE))</f>
        <v>Pirates</v>
      </c>
      <c r="H35" s="104" t="s">
        <v>9</v>
      </c>
    </row>
    <row r="36" spans="2:8" x14ac:dyDescent="0.25">
      <c r="B36" s="114">
        <v>43565</v>
      </c>
      <c r="C36" s="115" t="str">
        <f t="shared" si="1"/>
        <v>Wed</v>
      </c>
      <c r="D36" s="113">
        <v>0.70833333333333337</v>
      </c>
      <c r="E36" s="116">
        <f>IF(D36="","",D36+'2019 PW A Teams'!$B$30)</f>
        <v>0.77083333333333337</v>
      </c>
      <c r="F36" s="104" t="s">
        <v>59</v>
      </c>
      <c r="G36" s="117" t="str">
        <f>IF(F36="","",VLOOKUP(F36,'2019 PW A Teams'!$B$2:$C$9,2,FALSE))</f>
        <v>Rockies</v>
      </c>
      <c r="H36" s="104" t="s">
        <v>65</v>
      </c>
    </row>
    <row r="37" spans="2:8" x14ac:dyDescent="0.25">
      <c r="B37" s="114">
        <v>43565</v>
      </c>
      <c r="C37" s="115" t="str">
        <f t="shared" si="1"/>
        <v>Wed</v>
      </c>
      <c r="D37" s="113">
        <v>0.77083333333333337</v>
      </c>
      <c r="E37" s="116">
        <f>IF(D37="","",D37+'2019 PW A Teams'!$B$30)</f>
        <v>0.83333333333333337</v>
      </c>
      <c r="F37" s="104" t="s">
        <v>57</v>
      </c>
      <c r="G37" s="117" t="str">
        <f>IF(F37="","",VLOOKUP(F37,'2019 PW A Teams'!$B$2:$C$9,2,FALSE))</f>
        <v>BlueJays</v>
      </c>
      <c r="H37" s="104" t="s">
        <v>9</v>
      </c>
    </row>
    <row r="38" spans="2:8" x14ac:dyDescent="0.25">
      <c r="B38" s="114">
        <v>43565</v>
      </c>
      <c r="C38" s="115" t="str">
        <f t="shared" si="1"/>
        <v>Wed</v>
      </c>
      <c r="D38" s="113">
        <v>0.77083333333333337</v>
      </c>
      <c r="E38" s="116">
        <f>IF(D38="","",D38+'2019 PW A Teams'!$B$30)</f>
        <v>0.83333333333333337</v>
      </c>
      <c r="F38" s="104" t="s">
        <v>60</v>
      </c>
      <c r="G38" s="117" t="str">
        <f>IF(F38="","",VLOOKUP(F38,'2019 PW A Teams'!$B$2:$C$9,2,FALSE))</f>
        <v>Mets</v>
      </c>
      <c r="H38" s="104" t="s">
        <v>65</v>
      </c>
    </row>
    <row r="39" spans="2:8" x14ac:dyDescent="0.25">
      <c r="B39" s="114">
        <v>43566</v>
      </c>
      <c r="C39" s="115" t="str">
        <f t="shared" si="1"/>
        <v>Thu</v>
      </c>
      <c r="D39" s="113">
        <v>0.70833333333333337</v>
      </c>
      <c r="E39" s="116">
        <f>IF(D39="","",D39+'2019 PW A Teams'!$B$30)</f>
        <v>0.77083333333333337</v>
      </c>
      <c r="F39" s="104" t="s">
        <v>63</v>
      </c>
      <c r="G39" s="117" t="str">
        <f>IF(F39="","",VLOOKUP(F39,'2019 PW A Teams'!$B$2:$C$9,2,FALSE))</f>
        <v>Rays</v>
      </c>
      <c r="H39" s="104" t="s">
        <v>9</v>
      </c>
    </row>
    <row r="40" spans="2:8" x14ac:dyDescent="0.25">
      <c r="B40" s="114">
        <v>43566</v>
      </c>
      <c r="C40" s="115" t="str">
        <f t="shared" si="1"/>
        <v>Thu</v>
      </c>
      <c r="D40" s="113">
        <v>0.70833333333333337</v>
      </c>
      <c r="E40" s="116">
        <f>IF(D40="","",D40+'2019 PW A Teams'!$B$30)</f>
        <v>0.77083333333333337</v>
      </c>
      <c r="F40" s="104" t="s">
        <v>62</v>
      </c>
      <c r="G40" s="117" t="str">
        <f>IF(F40="","",VLOOKUP(F40,'2019 PW A Teams'!$B$2:$C$9,2,FALSE))</f>
        <v>Athletics</v>
      </c>
      <c r="H40" s="104" t="s">
        <v>65</v>
      </c>
    </row>
    <row r="41" spans="2:8" x14ac:dyDescent="0.25">
      <c r="B41" s="114">
        <v>43566</v>
      </c>
      <c r="C41" s="115" t="str">
        <f t="shared" si="1"/>
        <v>Thu</v>
      </c>
      <c r="D41" s="113">
        <v>0.77083333333333337</v>
      </c>
      <c r="E41" s="116">
        <f>IF(D41="","",D41+'2019 PW A Teams'!$B$30)</f>
        <v>0.83333333333333337</v>
      </c>
      <c r="F41" s="104" t="s">
        <v>58</v>
      </c>
      <c r="G41" s="117" t="str">
        <f>IF(F41="","",VLOOKUP(F41,'2019 PW A Teams'!$B$2:$C$9,2,FALSE))</f>
        <v>Angels</v>
      </c>
      <c r="H41" s="104" t="s">
        <v>9</v>
      </c>
    </row>
    <row r="42" spans="2:8" x14ac:dyDescent="0.25">
      <c r="B42" s="114">
        <v>43566</v>
      </c>
      <c r="C42" s="115" t="str">
        <f t="shared" si="1"/>
        <v>Thu</v>
      </c>
      <c r="D42" s="113">
        <v>0.77083333333333337</v>
      </c>
      <c r="E42" s="116">
        <f>IF(D42="","",D42+'2019 PW A Teams'!$B$30)</f>
        <v>0.83333333333333337</v>
      </c>
      <c r="F42" s="104" t="s">
        <v>61</v>
      </c>
      <c r="G42" s="117" t="str">
        <f>IF(F42="","",VLOOKUP(F42,'2019 PW A Teams'!$B$2:$C$9,2,FALSE))</f>
        <v>Mariners</v>
      </c>
      <c r="H42" s="104" t="s">
        <v>65</v>
      </c>
    </row>
    <row r="43" spans="2:8" x14ac:dyDescent="0.25">
      <c r="B43" s="114">
        <v>43567</v>
      </c>
      <c r="C43" s="115" t="str">
        <f t="shared" si="1"/>
        <v>Fri</v>
      </c>
      <c r="D43" s="113">
        <v>0.70833333333333337</v>
      </c>
      <c r="E43" s="116">
        <f>IF(D43="","",D43+'2019 PW A Teams'!$B$30)</f>
        <v>0.77083333333333337</v>
      </c>
      <c r="F43" s="104" t="s">
        <v>59</v>
      </c>
      <c r="G43" s="117" t="str">
        <f>IF(F43="","",VLOOKUP(F43,'2019 PW A Teams'!$B$2:$C$9,2,FALSE))</f>
        <v>Rockies</v>
      </c>
      <c r="H43" s="104" t="s">
        <v>65</v>
      </c>
    </row>
    <row r="44" spans="2:8" x14ac:dyDescent="0.25">
      <c r="B44" s="114">
        <v>43567</v>
      </c>
      <c r="C44" s="115" t="str">
        <f t="shared" si="1"/>
        <v>Fri</v>
      </c>
      <c r="D44" s="113">
        <v>0.77083333333333337</v>
      </c>
      <c r="E44" s="116">
        <f>IF(D44="","",D44+'2019 PW A Teams'!$B$30)</f>
        <v>0.83333333333333337</v>
      </c>
      <c r="F44" s="104" t="s">
        <v>60</v>
      </c>
      <c r="G44" s="117" t="str">
        <f>IF(F44="","",VLOOKUP(F44,'2019 PW A Teams'!$B$2:$C$9,2,FALSE))</f>
        <v>Mets</v>
      </c>
      <c r="H44" s="104" t="s">
        <v>65</v>
      </c>
    </row>
    <row r="45" spans="2:8" x14ac:dyDescent="0.25">
      <c r="B45" s="114">
        <v>43570</v>
      </c>
      <c r="C45" s="115" t="str">
        <f t="shared" si="1"/>
        <v>Mon</v>
      </c>
      <c r="D45" s="113">
        <v>0.70833333333333337</v>
      </c>
      <c r="E45" s="116">
        <f>IF(D45="","",D45+'2019 PW A Teams'!$B$30)</f>
        <v>0.77083333333333337</v>
      </c>
      <c r="F45" s="104" t="s">
        <v>56</v>
      </c>
      <c r="G45" s="117" t="str">
        <f>IF(F45="","",VLOOKUP(F45,'2019 PW A Teams'!$B$2:$C$9,2,FALSE))</f>
        <v>Pirates</v>
      </c>
      <c r="H45" s="104" t="s">
        <v>9</v>
      </c>
    </row>
    <row r="46" spans="2:8" x14ac:dyDescent="0.25">
      <c r="B46" s="114">
        <v>43570</v>
      </c>
      <c r="C46" s="115" t="str">
        <f t="shared" si="1"/>
        <v>Mon</v>
      </c>
      <c r="D46" s="113">
        <v>0.77083333333333337</v>
      </c>
      <c r="E46" s="116">
        <f>IF(D46="","",D46+'2019 PW A Teams'!$B$30)</f>
        <v>0.83333333333333337</v>
      </c>
      <c r="F46" s="104" t="s">
        <v>57</v>
      </c>
      <c r="G46" s="117" t="str">
        <f>IF(F46="","",VLOOKUP(F46,'2019 PW A Teams'!$B$2:$C$9,2,FALSE))</f>
        <v>BlueJays</v>
      </c>
      <c r="H46" s="104" t="s">
        <v>9</v>
      </c>
    </row>
    <row r="47" spans="2:8" x14ac:dyDescent="0.25">
      <c r="B47" s="114">
        <v>43571</v>
      </c>
      <c r="C47" s="115" t="str">
        <f t="shared" si="1"/>
        <v>Tue</v>
      </c>
      <c r="D47" s="113">
        <v>0.70833333333333337</v>
      </c>
      <c r="E47" s="116">
        <f>IF(D47="","",D47+'2019 PW A Teams'!$B$30)</f>
        <v>0.77083333333333337</v>
      </c>
      <c r="F47" s="104" t="s">
        <v>58</v>
      </c>
      <c r="G47" s="117" t="str">
        <f>IF(F47="","",VLOOKUP(F47,'2019 PW A Teams'!$B$2:$C$9,2,FALSE))</f>
        <v>Angels</v>
      </c>
      <c r="H47" s="104" t="s">
        <v>9</v>
      </c>
    </row>
    <row r="48" spans="2:8" x14ac:dyDescent="0.25">
      <c r="B48" s="114">
        <v>43571</v>
      </c>
      <c r="C48" s="115" t="str">
        <f t="shared" si="1"/>
        <v>Tue</v>
      </c>
      <c r="D48" s="113">
        <v>0.77083333333333337</v>
      </c>
      <c r="E48" s="116">
        <f>IF(D48="","",D48+'2019 PW A Teams'!$B$30)</f>
        <v>0.83333333333333337</v>
      </c>
      <c r="F48" s="104" t="s">
        <v>59</v>
      </c>
      <c r="G48" s="117" t="str">
        <f>IF(F48="","",VLOOKUP(F48,'2019 PW A Teams'!$B$2:$C$9,2,FALSE))</f>
        <v>Rockies</v>
      </c>
      <c r="H48" s="104" t="s">
        <v>9</v>
      </c>
    </row>
    <row r="49" spans="2:8" x14ac:dyDescent="0.25">
      <c r="B49" s="114">
        <v>43572</v>
      </c>
      <c r="C49" s="115" t="str">
        <f t="shared" si="1"/>
        <v>Wed</v>
      </c>
      <c r="D49" s="113">
        <v>0.70833333333333337</v>
      </c>
      <c r="E49" s="116">
        <f>IF(D49="","",D49+'2019 PW A Teams'!$B$30)</f>
        <v>0.77083333333333337</v>
      </c>
      <c r="F49" s="104" t="s">
        <v>60</v>
      </c>
      <c r="G49" s="117" t="str">
        <f>IF(F49="","",VLOOKUP(F49,'2019 PW A Teams'!$B$2:$C$9,2,FALSE))</f>
        <v>Mets</v>
      </c>
      <c r="H49" s="104" t="s">
        <v>52</v>
      </c>
    </row>
    <row r="50" spans="2:8" x14ac:dyDescent="0.25">
      <c r="B50" s="114">
        <v>43572</v>
      </c>
      <c r="C50" s="115" t="str">
        <f t="shared" si="1"/>
        <v>Wed</v>
      </c>
      <c r="D50" s="113">
        <v>0.70833333333333337</v>
      </c>
      <c r="E50" s="116">
        <f>IF(D50="","",D50+'2019 PW A Teams'!$B$30)</f>
        <v>0.77083333333333337</v>
      </c>
      <c r="F50" s="104" t="s">
        <v>61</v>
      </c>
      <c r="G50" s="117" t="str">
        <f>IF(F50="","",VLOOKUP(F50,'2019 PW A Teams'!$B$2:$C$9,2,FALSE))</f>
        <v>Mariners</v>
      </c>
      <c r="H50" s="104" t="s">
        <v>9</v>
      </c>
    </row>
    <row r="51" spans="2:8" x14ac:dyDescent="0.25">
      <c r="B51" s="114">
        <v>43572</v>
      </c>
      <c r="C51" s="115" t="str">
        <f t="shared" si="1"/>
        <v>Wed</v>
      </c>
      <c r="D51" s="113">
        <v>0.77083333333333337</v>
      </c>
      <c r="E51" s="116">
        <f>IF(D51="","",D51+'2019 PW A Teams'!$B$30)</f>
        <v>0.83333333333333337</v>
      </c>
      <c r="F51" s="104" t="s">
        <v>62</v>
      </c>
      <c r="G51" s="117" t="str">
        <f>IF(F51="","",VLOOKUP(F51,'2019 PW A Teams'!$B$2:$C$9,2,FALSE))</f>
        <v>Athletics</v>
      </c>
      <c r="H51" s="104" t="s">
        <v>136</v>
      </c>
    </row>
    <row r="52" spans="2:8" x14ac:dyDescent="0.25">
      <c r="B52" s="114">
        <v>43572</v>
      </c>
      <c r="C52" s="115" t="str">
        <f t="shared" si="1"/>
        <v>Wed</v>
      </c>
      <c r="D52" s="113">
        <v>0.77083333333333337</v>
      </c>
      <c r="E52" s="116">
        <f>IF(D52="","",D52+'2019 PW A Teams'!$B$30)</f>
        <v>0.83333333333333337</v>
      </c>
      <c r="F52" s="104" t="s">
        <v>63</v>
      </c>
      <c r="G52" s="117" t="str">
        <f>IF(F52="","",VLOOKUP(F52,'2019 PW A Teams'!$B$2:$C$9,2,FALSE))</f>
        <v>Rays</v>
      </c>
      <c r="H52" s="104" t="s">
        <v>9</v>
      </c>
    </row>
    <row r="53" spans="2:8" x14ac:dyDescent="0.25">
      <c r="B53" s="114">
        <v>43578</v>
      </c>
      <c r="C53" s="115" t="str">
        <f t="shared" si="1"/>
        <v>Tue</v>
      </c>
      <c r="D53" s="113">
        <v>0.70833333333333337</v>
      </c>
      <c r="E53" s="116">
        <f>IF(D53="","",D53+'2019 PW A Teams'!$B$30)</f>
        <v>0.77083333333333337</v>
      </c>
      <c r="F53" s="104" t="s">
        <v>60</v>
      </c>
      <c r="G53" s="117" t="str">
        <f>IF(F53="","",VLOOKUP(F53,'2019 PW A Teams'!$B$2:$C$9,2,FALSE))</f>
        <v>Mets</v>
      </c>
      <c r="H53" s="104" t="s">
        <v>9</v>
      </c>
    </row>
    <row r="54" spans="2:8" x14ac:dyDescent="0.25">
      <c r="B54" s="114">
        <v>43578</v>
      </c>
      <c r="C54" s="115" t="str">
        <f t="shared" si="1"/>
        <v>Tue</v>
      </c>
      <c r="D54" s="113">
        <v>0.77083333333333337</v>
      </c>
      <c r="E54" s="116">
        <f>IF(D54="","",D54+'2019 PW A Teams'!$B$30)</f>
        <v>0.83333333333333337</v>
      </c>
      <c r="F54" s="104" t="s">
        <v>57</v>
      </c>
      <c r="G54" s="117" t="str">
        <f>IF(F54="","",VLOOKUP(F54,'2019 PW A Teams'!$B$2:$C$9,2,FALSE))</f>
        <v>BlueJays</v>
      </c>
      <c r="H54" s="104" t="s">
        <v>9</v>
      </c>
    </row>
    <row r="55" spans="2:8" x14ac:dyDescent="0.25">
      <c r="B55" s="114">
        <v>43579</v>
      </c>
      <c r="C55" s="115" t="str">
        <f t="shared" si="1"/>
        <v>Wed</v>
      </c>
      <c r="D55" s="113">
        <v>0.70833333333333337</v>
      </c>
      <c r="E55" s="116">
        <f>IF(D55="","",D55+'2019 PW A Teams'!$B$30)</f>
        <v>0.77083333333333337</v>
      </c>
      <c r="F55" s="104" t="s">
        <v>56</v>
      </c>
      <c r="G55" s="117" t="str">
        <f>IF(F55="","",VLOOKUP(F55,'2019 PW A Teams'!$B$2:$C$9,2,FALSE))</f>
        <v>Pirates</v>
      </c>
      <c r="H55" s="104" t="s">
        <v>136</v>
      </c>
    </row>
    <row r="56" spans="2:8" x14ac:dyDescent="0.25">
      <c r="B56" s="114">
        <v>43579</v>
      </c>
      <c r="C56" s="115" t="str">
        <f t="shared" si="1"/>
        <v>Wed</v>
      </c>
      <c r="D56" s="113">
        <v>0.70833333333333337</v>
      </c>
      <c r="E56" s="116">
        <f>IF(D56="","",D56+'2019 PW A Teams'!$B$30)</f>
        <v>0.77083333333333337</v>
      </c>
      <c r="F56" s="104" t="s">
        <v>59</v>
      </c>
      <c r="G56" s="117" t="str">
        <f>IF(F56="","",VLOOKUP(F56,'2019 PW A Teams'!$B$2:$C$9,2,FALSE))</f>
        <v>Rockies</v>
      </c>
      <c r="H56" s="104" t="s">
        <v>52</v>
      </c>
    </row>
    <row r="57" spans="2:8" x14ac:dyDescent="0.25">
      <c r="B57" s="114">
        <v>43579</v>
      </c>
      <c r="C57" s="115" t="str">
        <f t="shared" si="1"/>
        <v>Wed</v>
      </c>
      <c r="D57" s="113">
        <v>0.77083333333333337</v>
      </c>
      <c r="E57" s="116">
        <f>IF(D57="","",D57+'2019 PW A Teams'!$B$30)</f>
        <v>0.83333333333333337</v>
      </c>
      <c r="F57" s="104" t="s">
        <v>61</v>
      </c>
      <c r="G57" s="117" t="str">
        <f>IF(F57="","",VLOOKUP(F57,'2019 PW A Teams'!$B$2:$C$9,2,FALSE))</f>
        <v>Mariners</v>
      </c>
      <c r="H57" s="104" t="s">
        <v>9</v>
      </c>
    </row>
    <row r="58" spans="2:8" x14ac:dyDescent="0.25">
      <c r="B58" s="114">
        <v>43579</v>
      </c>
      <c r="C58" s="115" t="str">
        <f t="shared" si="1"/>
        <v>Wed</v>
      </c>
      <c r="D58" s="113">
        <v>0.77083333333333337</v>
      </c>
      <c r="E58" s="116">
        <f>IF(D58="","",D58+'2019 PW A Teams'!$B$30)</f>
        <v>0.83333333333333337</v>
      </c>
      <c r="F58" s="104" t="s">
        <v>58</v>
      </c>
      <c r="G58" s="117" t="str">
        <f>IF(F58="","",VLOOKUP(F58,'2019 PW A Teams'!$B$2:$C$9,2,FALSE))</f>
        <v>Angels</v>
      </c>
      <c r="H58" s="104" t="s">
        <v>52</v>
      </c>
    </row>
    <row r="59" spans="2:8" x14ac:dyDescent="0.25">
      <c r="B59" s="114">
        <v>43579</v>
      </c>
      <c r="C59" s="115" t="str">
        <f t="shared" si="1"/>
        <v>Wed</v>
      </c>
      <c r="D59" s="113">
        <v>0.77083333333333337</v>
      </c>
      <c r="E59" s="116">
        <f>IF(D59="","",D59+'2019 PW A Teams'!$B$30)</f>
        <v>0.83333333333333337</v>
      </c>
      <c r="F59" s="104" t="s">
        <v>62</v>
      </c>
      <c r="G59" s="117" t="str">
        <f>IF(F59="","",VLOOKUP(F59,'2019 PW A Teams'!$B$2:$C$9,2,FALSE))</f>
        <v>Athletics</v>
      </c>
      <c r="H59" s="104" t="s">
        <v>9</v>
      </c>
    </row>
    <row r="60" spans="2:8" x14ac:dyDescent="0.25">
      <c r="B60" s="114">
        <v>43581</v>
      </c>
      <c r="C60" s="115" t="str">
        <f t="shared" si="1"/>
        <v>Fri</v>
      </c>
      <c r="D60" s="113">
        <v>0.70833333333333337</v>
      </c>
      <c r="E60" s="116">
        <f>IF(D60="","",D60+'2019 PW A Teams'!$B$30)</f>
        <v>0.77083333333333337</v>
      </c>
      <c r="F60" s="104" t="s">
        <v>63</v>
      </c>
      <c r="G60" s="117" t="str">
        <f>IF(F60="","",VLOOKUP(F60,'2019 PW A Teams'!$B$2:$C$9,2,FALSE))</f>
        <v>Rays</v>
      </c>
      <c r="H60" s="104" t="s">
        <v>9</v>
      </c>
    </row>
    <row r="61" spans="2:8" x14ac:dyDescent="0.25">
      <c r="B61" s="114">
        <v>43584</v>
      </c>
      <c r="C61" s="115" t="str">
        <f t="shared" si="1"/>
        <v>Mon</v>
      </c>
      <c r="D61" s="113">
        <v>0.70833333333333337</v>
      </c>
      <c r="E61" s="116">
        <f>IF(D61="","",D61+'2019 PW A Teams'!$B$30)</f>
        <v>0.77083333333333337</v>
      </c>
      <c r="F61" s="104" t="s">
        <v>56</v>
      </c>
      <c r="G61" s="117" t="str">
        <f>IF(F61="","",VLOOKUP(F61,'2019 PW A Teams'!$B$2:$C$9,2,FALSE))</f>
        <v>Pirates</v>
      </c>
      <c r="H61" s="104" t="s">
        <v>9</v>
      </c>
    </row>
    <row r="62" spans="2:8" x14ac:dyDescent="0.25">
      <c r="B62" s="114">
        <v>43584</v>
      </c>
      <c r="C62" s="115" t="str">
        <f t="shared" si="1"/>
        <v>Mon</v>
      </c>
      <c r="D62" s="113">
        <v>0.77083333333333337</v>
      </c>
      <c r="E62" s="116">
        <f>IF(D62="","",D62+'2019 PW A Teams'!$B$30)</f>
        <v>0.83333333333333337</v>
      </c>
      <c r="F62" s="104" t="s">
        <v>57</v>
      </c>
      <c r="G62" s="117" t="str">
        <f>IF(F62="","",VLOOKUP(F62,'2019 PW A Teams'!$B$2:$C$9,2,FALSE))</f>
        <v>BlueJays</v>
      </c>
      <c r="H62" s="104" t="s">
        <v>9</v>
      </c>
    </row>
    <row r="63" spans="2:8" x14ac:dyDescent="0.25">
      <c r="B63" s="114">
        <v>43585</v>
      </c>
      <c r="C63" s="115" t="str">
        <f t="shared" si="1"/>
        <v>Tue</v>
      </c>
      <c r="D63" s="113">
        <v>0.70833333333333337</v>
      </c>
      <c r="E63" s="116">
        <f>IF(D63="","",D63+'2019 PW A Teams'!$B$30)</f>
        <v>0.77083333333333337</v>
      </c>
      <c r="F63" s="104" t="s">
        <v>58</v>
      </c>
      <c r="G63" s="117" t="str">
        <f>IF(F63="","",VLOOKUP(F63,'2019 PW A Teams'!$B$2:$C$9,2,FALSE))</f>
        <v>Angels</v>
      </c>
      <c r="H63" s="104" t="s">
        <v>9</v>
      </c>
    </row>
    <row r="64" spans="2:8" x14ac:dyDescent="0.25">
      <c r="B64" s="114">
        <v>43585</v>
      </c>
      <c r="C64" s="115" t="str">
        <f t="shared" si="1"/>
        <v>Tue</v>
      </c>
      <c r="D64" s="113">
        <v>0.77083333333333337</v>
      </c>
      <c r="E64" s="116">
        <f>IF(D64="","",D64+'2019 PW A Teams'!$B$30)</f>
        <v>0.83333333333333337</v>
      </c>
      <c r="F64" s="104" t="s">
        <v>63</v>
      </c>
      <c r="G64" s="117" t="str">
        <f>IF(F64="","",VLOOKUP(F64,'2019 PW A Teams'!$B$2:$C$9,2,FALSE))</f>
        <v>Rays</v>
      </c>
      <c r="H64" s="104" t="s">
        <v>9</v>
      </c>
    </row>
    <row r="65" spans="2:8" x14ac:dyDescent="0.25">
      <c r="B65" s="114">
        <v>43586</v>
      </c>
      <c r="C65" s="115" t="str">
        <f t="shared" si="1"/>
        <v>Wed</v>
      </c>
      <c r="D65" s="113">
        <v>0.70833333333333337</v>
      </c>
      <c r="E65" s="116">
        <f>IF(D65="","",D65+'2019 PW A Teams'!$B$30)</f>
        <v>0.77083333333333337</v>
      </c>
      <c r="F65" s="104" t="s">
        <v>59</v>
      </c>
      <c r="G65" s="117" t="str">
        <f>IF(F65="","",VLOOKUP(F65,'2019 PW A Teams'!$B$2:$C$9,2,FALSE))</f>
        <v>Rockies</v>
      </c>
      <c r="H65" s="104" t="s">
        <v>52</v>
      </c>
    </row>
    <row r="66" spans="2:8" x14ac:dyDescent="0.25">
      <c r="B66" s="114">
        <v>43586</v>
      </c>
      <c r="C66" s="115" t="str">
        <f>IF(B66="","",TEXT(B66,"ddd"))</f>
        <v>Wed</v>
      </c>
      <c r="D66" s="113">
        <v>0.70833333333333337</v>
      </c>
      <c r="E66" s="116">
        <f>IF(D66="","",D66+'2019 PW A Teams'!$B$30)</f>
        <v>0.77083333333333337</v>
      </c>
      <c r="F66" s="104" t="s">
        <v>62</v>
      </c>
      <c r="G66" s="117" t="str">
        <f>IF(F66="","",VLOOKUP(F66,'2019 PW A Teams'!$B$2:$C$9,2,FALSE))</f>
        <v>Athletics</v>
      </c>
      <c r="H66" s="104" t="s">
        <v>9</v>
      </c>
    </row>
    <row r="67" spans="2:8" x14ac:dyDescent="0.25">
      <c r="B67" s="114">
        <v>43586</v>
      </c>
      <c r="C67" s="115" t="str">
        <f>IF(B67="","",TEXT(B67,"ddd"))</f>
        <v>Wed</v>
      </c>
      <c r="D67" s="113">
        <v>0.77083333333333337</v>
      </c>
      <c r="E67" s="116">
        <f>IF(D67="","",D67+'2019 PW A Teams'!$B$30)</f>
        <v>0.83333333333333337</v>
      </c>
      <c r="F67" s="104" t="s">
        <v>60</v>
      </c>
      <c r="G67" s="117" t="str">
        <f>IF(F67="","",VLOOKUP(F67,'2019 PW A Teams'!$B$2:$C$9,2,FALSE))</f>
        <v>Mets</v>
      </c>
      <c r="H67" s="104" t="s">
        <v>136</v>
      </c>
    </row>
    <row r="68" spans="2:8" x14ac:dyDescent="0.25">
      <c r="B68" s="114">
        <v>43586</v>
      </c>
      <c r="C68" s="115" t="str">
        <f t="shared" si="1"/>
        <v>Wed</v>
      </c>
      <c r="D68" s="113">
        <v>0.77083333333333337</v>
      </c>
      <c r="E68" s="116">
        <f>IF(D68="","",D68+'2019 PW A Teams'!$B$30)</f>
        <v>0.83333333333333337</v>
      </c>
      <c r="F68" s="104" t="s">
        <v>61</v>
      </c>
      <c r="G68" s="117" t="str">
        <f>IF(F68="","",VLOOKUP(F68,'2019 PW A Teams'!$B$2:$C$9,2,FALSE))</f>
        <v>Mariners</v>
      </c>
      <c r="H68" s="104" t="s">
        <v>9</v>
      </c>
    </row>
    <row r="69" spans="2:8" x14ac:dyDescent="0.25">
      <c r="B69" s="114">
        <v>43591</v>
      </c>
      <c r="C69" s="115" t="str">
        <f t="shared" si="1"/>
        <v>Mon</v>
      </c>
      <c r="D69" s="113">
        <v>0.70833333333333337</v>
      </c>
      <c r="E69" s="116">
        <f>IF(D69="","",D69+'2019 PW A Teams'!$B$30)</f>
        <v>0.77083333333333337</v>
      </c>
      <c r="F69" s="104" t="s">
        <v>56</v>
      </c>
      <c r="G69" s="117" t="str">
        <f>IF(F69="","",VLOOKUP(F69,'2019 PW A Teams'!$B$2:$C$9,2,FALSE))</f>
        <v>Pirates</v>
      </c>
      <c r="H69" s="104" t="s">
        <v>9</v>
      </c>
    </row>
    <row r="70" spans="2:8" x14ac:dyDescent="0.25">
      <c r="B70" s="114">
        <v>43591</v>
      </c>
      <c r="C70" s="115" t="str">
        <f t="shared" si="1"/>
        <v>Mon</v>
      </c>
      <c r="D70" s="113">
        <v>0.77083333333333337</v>
      </c>
      <c r="E70" s="116">
        <f>IF(D70="","",D70+'2019 PW A Teams'!$B$30)</f>
        <v>0.83333333333333337</v>
      </c>
      <c r="F70" s="104" t="s">
        <v>57</v>
      </c>
      <c r="G70" s="117" t="str">
        <f>IF(F70="","",VLOOKUP(F70,'2019 PW A Teams'!$B$2:$C$9,2,FALSE))</f>
        <v>BlueJays</v>
      </c>
      <c r="H70" s="104" t="s">
        <v>9</v>
      </c>
    </row>
    <row r="71" spans="2:8" x14ac:dyDescent="0.25">
      <c r="B71" s="114">
        <v>43592</v>
      </c>
      <c r="C71" s="115" t="str">
        <f t="shared" si="1"/>
        <v>Tue</v>
      </c>
      <c r="D71" s="113">
        <v>0.70833333333333337</v>
      </c>
      <c r="E71" s="116">
        <f>IF(D71="","",D71+'2019 PW A Teams'!$B$30)</f>
        <v>0.77083333333333337</v>
      </c>
      <c r="F71" s="104" t="s">
        <v>59</v>
      </c>
      <c r="G71" s="117" t="str">
        <f>IF(F71="","",VLOOKUP(F71,'2019 PW A Teams'!$B$2:$C$9,2,FALSE))</f>
        <v>Rockies</v>
      </c>
      <c r="H71" s="104" t="s">
        <v>9</v>
      </c>
    </row>
    <row r="72" spans="2:8" x14ac:dyDescent="0.25">
      <c r="B72" s="114">
        <v>43592</v>
      </c>
      <c r="C72" s="115" t="str">
        <f t="shared" si="1"/>
        <v>Tue</v>
      </c>
      <c r="D72" s="113">
        <v>0.77083333333333337</v>
      </c>
      <c r="E72" s="116">
        <f>IF(D72="","",D72+'2019 PW A Teams'!$B$30)</f>
        <v>0.83333333333333337</v>
      </c>
      <c r="F72" s="104" t="s">
        <v>63</v>
      </c>
      <c r="G72" s="117" t="str">
        <f>IF(F72="","",VLOOKUP(F72,'2019 PW A Teams'!$B$2:$C$9,2,FALSE))</f>
        <v>Rays</v>
      </c>
      <c r="H72" s="104" t="s">
        <v>9</v>
      </c>
    </row>
    <row r="73" spans="2:8" x14ac:dyDescent="0.25">
      <c r="B73" s="114">
        <v>43593</v>
      </c>
      <c r="C73" s="115" t="str">
        <f t="shared" si="1"/>
        <v>Wed</v>
      </c>
      <c r="D73" s="113">
        <v>0.70833333333333337</v>
      </c>
      <c r="E73" s="116">
        <f>IF(D73="","",D73+'2019 PW A Teams'!$B$30)</f>
        <v>0.77083333333333337</v>
      </c>
      <c r="F73" s="104" t="s">
        <v>62</v>
      </c>
      <c r="G73" s="117" t="str">
        <f>IF(F73="","",VLOOKUP(F73,'2019 PW A Teams'!$B$2:$C$9,2,FALSE))</f>
        <v>Athletics</v>
      </c>
      <c r="H73" s="104" t="s">
        <v>52</v>
      </c>
    </row>
    <row r="74" spans="2:8" x14ac:dyDescent="0.25">
      <c r="B74" s="114">
        <v>43593</v>
      </c>
      <c r="C74" s="115" t="str">
        <f t="shared" si="1"/>
        <v>Wed</v>
      </c>
      <c r="D74" s="113">
        <v>0.70833333333333337</v>
      </c>
      <c r="E74" s="116">
        <f>IF(D74="","",D74+'2019 PW A Teams'!$B$30)</f>
        <v>0.77083333333333337</v>
      </c>
      <c r="F74" s="104" t="s">
        <v>61</v>
      </c>
      <c r="G74" s="117" t="str">
        <f>IF(F74="","",VLOOKUP(F74,'2019 PW A Teams'!$B$2:$C$9,2,FALSE))</f>
        <v>Mariners</v>
      </c>
      <c r="H74" s="104" t="s">
        <v>9</v>
      </c>
    </row>
    <row r="75" spans="2:8" x14ac:dyDescent="0.25">
      <c r="B75" s="114">
        <v>43593</v>
      </c>
      <c r="C75" s="115" t="str">
        <f t="shared" si="1"/>
        <v>Wed</v>
      </c>
      <c r="D75" s="113">
        <v>0.77083333333333337</v>
      </c>
      <c r="E75" s="116">
        <f>IF(D75="","",D75+'2019 PW A Teams'!$B$30)</f>
        <v>0.83333333333333337</v>
      </c>
      <c r="F75" s="104" t="s">
        <v>58</v>
      </c>
      <c r="G75" s="117" t="str">
        <f>IF(F75="","",VLOOKUP(F75,'2019 PW A Teams'!$B$2:$C$9,2,FALSE))</f>
        <v>Angels</v>
      </c>
      <c r="H75" s="104" t="s">
        <v>136</v>
      </c>
    </row>
    <row r="76" spans="2:8" x14ac:dyDescent="0.25">
      <c r="B76" s="114">
        <v>43593</v>
      </c>
      <c r="C76" s="115" t="str">
        <f t="shared" si="1"/>
        <v>Wed</v>
      </c>
      <c r="D76" s="113">
        <v>0.77083333333333337</v>
      </c>
      <c r="E76" s="116">
        <f>IF(D76="","",D76+'2019 PW A Teams'!$B$30)</f>
        <v>0.83333333333333337</v>
      </c>
      <c r="F76" s="104" t="s">
        <v>60</v>
      </c>
      <c r="G76" s="117" t="str">
        <f>IF(F76="","",VLOOKUP(F76,'2019 PW A Teams'!$B$2:$C$9,2,FALSE))</f>
        <v>Mets</v>
      </c>
      <c r="H76" s="104" t="s">
        <v>9</v>
      </c>
    </row>
    <row r="77" spans="2:8" x14ac:dyDescent="0.25">
      <c r="B77" s="114">
        <v>43598</v>
      </c>
      <c r="C77" s="115" t="str">
        <f t="shared" si="1"/>
        <v>Mon</v>
      </c>
      <c r="D77" s="113">
        <v>0.70833333333333337</v>
      </c>
      <c r="E77" s="116">
        <f>IF(D77="","",D77+'2019 PW A Teams'!$B$30)</f>
        <v>0.77083333333333337</v>
      </c>
      <c r="F77" s="104" t="s">
        <v>56</v>
      </c>
      <c r="G77" s="117" t="str">
        <f>IF(F77="","",VLOOKUP(F77,'2019 PW A Teams'!$B$2:$C$9,2,FALSE))</f>
        <v>Pirates</v>
      </c>
      <c r="H77" s="104" t="s">
        <v>9</v>
      </c>
    </row>
    <row r="78" spans="2:8" x14ac:dyDescent="0.25">
      <c r="B78" s="114">
        <v>43598</v>
      </c>
      <c r="C78" s="115" t="str">
        <f t="shared" si="1"/>
        <v>Mon</v>
      </c>
      <c r="D78" s="113">
        <v>0.77083333333333337</v>
      </c>
      <c r="E78" s="116">
        <f>IF(D78="","",D78+'2019 PW A Teams'!$B$30)</f>
        <v>0.83333333333333337</v>
      </c>
      <c r="F78" s="104" t="s">
        <v>57</v>
      </c>
      <c r="G78" s="117" t="str">
        <f>IF(F78="","",VLOOKUP(F78,'2019 PW A Teams'!$B$2:$C$9,2,FALSE))</f>
        <v>BlueJays</v>
      </c>
      <c r="H78" s="104" t="s">
        <v>9</v>
      </c>
    </row>
    <row r="79" spans="2:8" x14ac:dyDescent="0.25">
      <c r="B79" s="114">
        <v>43599</v>
      </c>
      <c r="C79" s="115" t="str">
        <f t="shared" si="1"/>
        <v>Tue</v>
      </c>
      <c r="D79" s="113">
        <v>0.70833333333333337</v>
      </c>
      <c r="E79" s="116">
        <f>IF(D79="","",D79+'2019 PW A Teams'!$B$30)</f>
        <v>0.77083333333333337</v>
      </c>
      <c r="F79" s="104" t="s">
        <v>58</v>
      </c>
      <c r="G79" s="117" t="str">
        <f>IF(F79="","",VLOOKUP(F79,'2019 PW A Teams'!$B$2:$C$9,2,FALSE))</f>
        <v>Angels</v>
      </c>
      <c r="H79" s="104" t="s">
        <v>9</v>
      </c>
    </row>
    <row r="80" spans="2:8" x14ac:dyDescent="0.25">
      <c r="B80" s="114">
        <v>43599</v>
      </c>
      <c r="C80" s="115" t="str">
        <f t="shared" si="1"/>
        <v>Tue</v>
      </c>
      <c r="D80" s="113">
        <v>0.77083333333333337</v>
      </c>
      <c r="E80" s="116">
        <f>IF(D80="","",D80+'2019 PW A Teams'!$B$30)</f>
        <v>0.83333333333333337</v>
      </c>
      <c r="F80" s="104" t="s">
        <v>59</v>
      </c>
      <c r="G80" s="117" t="str">
        <f>IF(F80="","",VLOOKUP(F80,'2019 PW A Teams'!$B$2:$C$9,2,FALSE))</f>
        <v>Rockies</v>
      </c>
      <c r="H80" s="104" t="s">
        <v>9</v>
      </c>
    </row>
    <row r="81" spans="2:8" x14ac:dyDescent="0.25">
      <c r="B81" s="114">
        <v>43600</v>
      </c>
      <c r="C81" s="115" t="str">
        <f t="shared" ref="C81:C108" si="2">IF(B81="","",TEXT(B81,"ddd"))</f>
        <v>Wed</v>
      </c>
      <c r="D81" s="113">
        <v>0.70833333333333337</v>
      </c>
      <c r="E81" s="116">
        <f>IF(D81="","",D81+'2019 PW A Teams'!$B$30)</f>
        <v>0.77083333333333337</v>
      </c>
      <c r="F81" s="104" t="s">
        <v>63</v>
      </c>
      <c r="G81" s="117" t="str">
        <f>IF(F81="","",VLOOKUP(F81,'2019 PW A Teams'!$B$2:$C$9,2,FALSE))</f>
        <v>Rays</v>
      </c>
      <c r="H81" s="104" t="s">
        <v>52</v>
      </c>
    </row>
    <row r="82" spans="2:8" x14ac:dyDescent="0.25">
      <c r="B82" s="114">
        <v>43600</v>
      </c>
      <c r="C82" s="115" t="str">
        <f t="shared" si="2"/>
        <v>Wed</v>
      </c>
      <c r="D82" s="113">
        <v>0.70833333333333337</v>
      </c>
      <c r="E82" s="116">
        <f>IF(D82="","",D82+'2019 PW A Teams'!$B$30)</f>
        <v>0.77083333333333337</v>
      </c>
      <c r="F82" s="104" t="s">
        <v>62</v>
      </c>
      <c r="G82" s="117" t="str">
        <f>IF(F82="","",VLOOKUP(F82,'2019 PW A Teams'!$B$2:$C$9,2,FALSE))</f>
        <v>Athletics</v>
      </c>
      <c r="H82" s="104" t="s">
        <v>9</v>
      </c>
    </row>
    <row r="83" spans="2:8" x14ac:dyDescent="0.25">
      <c r="B83" s="114">
        <v>43600</v>
      </c>
      <c r="C83" s="115" t="str">
        <f t="shared" si="2"/>
        <v>Wed</v>
      </c>
      <c r="D83" s="113">
        <v>0.77083333333333337</v>
      </c>
      <c r="E83" s="116">
        <f>IF(D83="","",D83+'2019 PW A Teams'!$B$30)</f>
        <v>0.83333333333333337</v>
      </c>
      <c r="F83" s="104" t="s">
        <v>61</v>
      </c>
      <c r="G83" s="117" t="str">
        <f>IF(F83="","",VLOOKUP(F83,'2019 PW A Teams'!$B$2:$C$9,2,FALSE))</f>
        <v>Mariners</v>
      </c>
      <c r="H83" s="104" t="s">
        <v>136</v>
      </c>
    </row>
    <row r="84" spans="2:8" x14ac:dyDescent="0.25">
      <c r="B84" s="114">
        <v>43600</v>
      </c>
      <c r="C84" s="115" t="str">
        <f t="shared" si="2"/>
        <v>Wed</v>
      </c>
      <c r="D84" s="113">
        <v>0.77083333333333337</v>
      </c>
      <c r="E84" s="116">
        <f>IF(D84="","",D84+'2019 PW A Teams'!$B$30)</f>
        <v>0.83333333333333337</v>
      </c>
      <c r="F84" s="104" t="s">
        <v>60</v>
      </c>
      <c r="G84" s="117" t="str">
        <f>IF(F84="","",VLOOKUP(F84,'2019 PW A Teams'!$B$2:$C$9,2,FALSE))</f>
        <v>Mets</v>
      </c>
      <c r="H84" s="104" t="s">
        <v>9</v>
      </c>
    </row>
    <row r="85" spans="2:8" x14ac:dyDescent="0.25">
      <c r="B85" s="114">
        <v>43606</v>
      </c>
      <c r="C85" s="115" t="str">
        <f t="shared" si="2"/>
        <v>Tue</v>
      </c>
      <c r="D85" s="113">
        <v>0.70833333333333337</v>
      </c>
      <c r="E85" s="116">
        <f>IF(D85="","",D85+'2019 PW A Teams'!$B$30)</f>
        <v>0.77083333333333337</v>
      </c>
      <c r="F85" s="104" t="s">
        <v>59</v>
      </c>
      <c r="G85" s="117" t="str">
        <f>IF(F85="","",VLOOKUP(F85,'2019 PW A Teams'!$B$2:$C$9,2,FALSE))</f>
        <v>Rockies</v>
      </c>
      <c r="H85" s="104" t="s">
        <v>9</v>
      </c>
    </row>
    <row r="86" spans="2:8" x14ac:dyDescent="0.25">
      <c r="B86" s="114">
        <v>43606</v>
      </c>
      <c r="C86" s="115" t="str">
        <f t="shared" si="2"/>
        <v>Tue</v>
      </c>
      <c r="D86" s="113">
        <v>0.77083333333333337</v>
      </c>
      <c r="E86" s="116">
        <f>IF(D86="","",D86+'2019 PW A Teams'!$B$30)</f>
        <v>0.83333333333333337</v>
      </c>
      <c r="F86" s="104" t="s">
        <v>60</v>
      </c>
      <c r="G86" s="117" t="str">
        <f>IF(F86="","",VLOOKUP(F86,'2019 PW A Teams'!$B$2:$C$9,2,FALSE))</f>
        <v>Mets</v>
      </c>
      <c r="H86" s="104" t="s">
        <v>9</v>
      </c>
    </row>
    <row r="87" spans="2:8" x14ac:dyDescent="0.25">
      <c r="B87" s="114">
        <v>43607</v>
      </c>
      <c r="C87" s="115" t="str">
        <f t="shared" si="2"/>
        <v>Wed</v>
      </c>
      <c r="D87" s="113">
        <v>0.70833333333333337</v>
      </c>
      <c r="E87" s="116">
        <f>IF(D87="","",D87+'2019 PW A Teams'!$B$30)</f>
        <v>0.77083333333333337</v>
      </c>
      <c r="F87" s="104" t="s">
        <v>58</v>
      </c>
      <c r="G87" s="117" t="str">
        <f>IF(F87="","",VLOOKUP(F87,'2019 PW A Teams'!$B$2:$C$9,2,FALSE))</f>
        <v>Angels</v>
      </c>
      <c r="H87" s="104" t="s">
        <v>52</v>
      </c>
    </row>
    <row r="88" spans="2:8" x14ac:dyDescent="0.25">
      <c r="B88" s="114">
        <v>43607</v>
      </c>
      <c r="C88" s="115" t="str">
        <f t="shared" si="2"/>
        <v>Wed</v>
      </c>
      <c r="D88" s="113">
        <v>0.70833333333333337</v>
      </c>
      <c r="E88" s="116">
        <f>IF(D88="","",D88+'2019 PW A Teams'!$B$30)</f>
        <v>0.77083333333333337</v>
      </c>
      <c r="F88" s="104" t="s">
        <v>62</v>
      </c>
      <c r="G88" s="117" t="str">
        <f>IF(F88="","",VLOOKUP(F88,'2019 PW A Teams'!$B$2:$C$9,2,FALSE))</f>
        <v>Athletics</v>
      </c>
      <c r="H88" s="104" t="s">
        <v>9</v>
      </c>
    </row>
    <row r="89" spans="2:8" x14ac:dyDescent="0.25">
      <c r="B89" s="114">
        <v>43607</v>
      </c>
      <c r="C89" s="115" t="str">
        <f t="shared" si="2"/>
        <v>Wed</v>
      </c>
      <c r="D89" s="113">
        <v>0.77083333333333337</v>
      </c>
      <c r="E89" s="116">
        <f>IF(D89="","",D89+'2019 PW A Teams'!$B$30)</f>
        <v>0.83333333333333337</v>
      </c>
      <c r="F89" s="104" t="s">
        <v>61</v>
      </c>
      <c r="G89" s="117" t="str">
        <f>IF(F89="","",VLOOKUP(F89,'2019 PW A Teams'!$B$2:$C$9,2,FALSE))</f>
        <v>Mariners</v>
      </c>
      <c r="H89" s="104" t="s">
        <v>136</v>
      </c>
    </row>
    <row r="90" spans="2:8" x14ac:dyDescent="0.25">
      <c r="B90" s="114">
        <v>43607</v>
      </c>
      <c r="C90" s="115" t="str">
        <f t="shared" si="2"/>
        <v>Wed</v>
      </c>
      <c r="D90" s="113">
        <v>0.77083333333333337</v>
      </c>
      <c r="E90" s="116">
        <f>IF(D90="","",D90+'2019 PW A Teams'!$B$30)</f>
        <v>0.83333333333333337</v>
      </c>
      <c r="F90" s="104" t="s">
        <v>56</v>
      </c>
      <c r="G90" s="117" t="str">
        <f>IF(F90="","",VLOOKUP(F90,'2019 PW A Teams'!$B$2:$C$9,2,FALSE))</f>
        <v>Pirates</v>
      </c>
      <c r="H90" s="104" t="s">
        <v>52</v>
      </c>
    </row>
    <row r="91" spans="2:8" x14ac:dyDescent="0.25">
      <c r="B91" s="114">
        <v>43607</v>
      </c>
      <c r="C91" s="115" t="str">
        <f t="shared" si="2"/>
        <v>Wed</v>
      </c>
      <c r="D91" s="113">
        <v>0.77083333333333337</v>
      </c>
      <c r="E91" s="116">
        <f>IF(D91="","",D91+'2019 PW A Teams'!$B$30)</f>
        <v>0.83333333333333337</v>
      </c>
      <c r="F91" s="104" t="s">
        <v>63</v>
      </c>
      <c r="G91" s="117" t="str">
        <f>IF(F91="","",VLOOKUP(F91,'2019 PW A Teams'!$B$2:$C$9,2,FALSE))</f>
        <v>Rays</v>
      </c>
      <c r="H91" s="104" t="s">
        <v>9</v>
      </c>
    </row>
    <row r="92" spans="2:8" x14ac:dyDescent="0.25">
      <c r="B92" s="114">
        <v>43609</v>
      </c>
      <c r="C92" s="115" t="str">
        <f t="shared" si="2"/>
        <v>Fri</v>
      </c>
      <c r="D92" s="113">
        <v>0.77083333333333337</v>
      </c>
      <c r="E92" s="116">
        <f>IF(D92="","",D92+'2019 PW A Teams'!$B$30)</f>
        <v>0.83333333333333337</v>
      </c>
      <c r="F92" s="104" t="s">
        <v>57</v>
      </c>
      <c r="G92" s="117" t="str">
        <f>IF(F92="","",VLOOKUP(F92,'2019 PW A Teams'!$B$2:$C$9,2,FALSE))</f>
        <v>BlueJays</v>
      </c>
      <c r="H92" s="104" t="s">
        <v>9</v>
      </c>
    </row>
    <row r="93" spans="2:8" x14ac:dyDescent="0.25">
      <c r="B93" s="114">
        <v>43612</v>
      </c>
      <c r="C93" s="115" t="str">
        <f t="shared" si="2"/>
        <v>Mon</v>
      </c>
      <c r="D93" s="113">
        <v>0.70833333333333337</v>
      </c>
      <c r="E93" s="116">
        <f>IF(D93="","",D93+'2019 PW A Teams'!$B$30)</f>
        <v>0.77083333333333337</v>
      </c>
      <c r="F93" s="104" t="s">
        <v>56</v>
      </c>
      <c r="G93" s="117" t="str">
        <f>IF(F93="","",VLOOKUP(F93,'2019 PW A Teams'!$B$2:$C$9,2,FALSE))</f>
        <v>Pirates</v>
      </c>
      <c r="H93" s="104" t="s">
        <v>9</v>
      </c>
    </row>
    <row r="94" spans="2:8" x14ac:dyDescent="0.25">
      <c r="B94" s="114">
        <v>43612</v>
      </c>
      <c r="C94" s="115" t="str">
        <f t="shared" si="2"/>
        <v>Mon</v>
      </c>
      <c r="D94" s="113">
        <v>0.77083333333333337</v>
      </c>
      <c r="E94" s="116">
        <f>IF(D94="","",D94+'2019 PW A Teams'!$B$30)</f>
        <v>0.83333333333333337</v>
      </c>
      <c r="F94" s="104" t="s">
        <v>57</v>
      </c>
      <c r="G94" s="117" t="str">
        <f>IF(F94="","",VLOOKUP(F94,'2019 PW A Teams'!$B$2:$C$9,2,FALSE))</f>
        <v>BlueJays</v>
      </c>
      <c r="H94" s="104" t="s">
        <v>9</v>
      </c>
    </row>
    <row r="95" spans="2:8" x14ac:dyDescent="0.25">
      <c r="B95" s="114">
        <v>43613</v>
      </c>
      <c r="C95" s="115" t="str">
        <f t="shared" si="2"/>
        <v>Tue</v>
      </c>
      <c r="D95" s="113">
        <v>0.70833333333333337</v>
      </c>
      <c r="E95" s="116">
        <f>IF(D95="","",D95+'2019 PW A Teams'!$B$30)</f>
        <v>0.77083333333333337</v>
      </c>
      <c r="F95" s="104" t="s">
        <v>58</v>
      </c>
      <c r="G95" s="117" t="str">
        <f>IF(F95="","",VLOOKUP(F95,'2019 PW A Teams'!$B$2:$C$9,2,FALSE))</f>
        <v>Angels</v>
      </c>
      <c r="H95" s="104" t="s">
        <v>9</v>
      </c>
    </row>
    <row r="96" spans="2:8" x14ac:dyDescent="0.25">
      <c r="B96" s="114">
        <v>43613</v>
      </c>
      <c r="C96" s="115" t="str">
        <f t="shared" si="2"/>
        <v>Tue</v>
      </c>
      <c r="D96" s="113">
        <v>0.77083333333333337</v>
      </c>
      <c r="E96" s="116">
        <f>IF(D96="","",D96+'2019 PW A Teams'!$B$30)</f>
        <v>0.83333333333333337</v>
      </c>
      <c r="F96" s="104" t="s">
        <v>61</v>
      </c>
      <c r="G96" s="117" t="str">
        <f>IF(F96="","",VLOOKUP(F96,'2019 PW A Teams'!$B$2:$C$9,2,FALSE))</f>
        <v>Mariners</v>
      </c>
      <c r="H96" s="104" t="s">
        <v>9</v>
      </c>
    </row>
    <row r="97" spans="2:8" x14ac:dyDescent="0.25">
      <c r="B97" s="114">
        <v>43614</v>
      </c>
      <c r="C97" s="115" t="str">
        <f t="shared" si="2"/>
        <v>Wed</v>
      </c>
      <c r="D97" s="113">
        <v>0.70833333333333337</v>
      </c>
      <c r="E97" s="116">
        <f>IF(D97="","",D97+'2019 PW A Teams'!$B$30)</f>
        <v>0.77083333333333337</v>
      </c>
      <c r="F97" s="104" t="s">
        <v>63</v>
      </c>
      <c r="G97" s="117" t="str">
        <f>IF(F97="","",VLOOKUP(F97,'2019 PW A Teams'!$B$2:$C$9,2,FALSE))</f>
        <v>Rays</v>
      </c>
      <c r="H97" s="104" t="s">
        <v>52</v>
      </c>
    </row>
    <row r="98" spans="2:8" x14ac:dyDescent="0.25">
      <c r="B98" s="114">
        <v>43614</v>
      </c>
      <c r="C98" s="115" t="str">
        <f t="shared" si="2"/>
        <v>Wed</v>
      </c>
      <c r="D98" s="113">
        <v>0.70833333333333337</v>
      </c>
      <c r="E98" s="116">
        <f>IF(D98="","",D98+'2019 PW A Teams'!$B$30)</f>
        <v>0.77083333333333337</v>
      </c>
      <c r="F98" s="104" t="s">
        <v>59</v>
      </c>
      <c r="G98" s="117" t="str">
        <f>IF(F98="","",VLOOKUP(F98,'2019 PW A Teams'!$B$2:$C$9,2,FALSE))</f>
        <v>Rockies</v>
      </c>
      <c r="H98" s="104" t="s">
        <v>9</v>
      </c>
    </row>
    <row r="99" spans="2:8" x14ac:dyDescent="0.25">
      <c r="B99" s="114">
        <v>43614</v>
      </c>
      <c r="C99" s="115" t="str">
        <f t="shared" si="2"/>
        <v>Wed</v>
      </c>
      <c r="D99" s="113">
        <v>0.77083333333333337</v>
      </c>
      <c r="E99" s="116">
        <f>IF(D99="","",D99+'2019 PW A Teams'!$B$30)</f>
        <v>0.83333333333333337</v>
      </c>
      <c r="F99" s="104" t="s">
        <v>62</v>
      </c>
      <c r="G99" s="117" t="str">
        <f>IF(F99="","",VLOOKUP(F99,'2019 PW A Teams'!$B$2:$C$9,2,FALSE))</f>
        <v>Athletics</v>
      </c>
      <c r="H99" s="104" t="s">
        <v>136</v>
      </c>
    </row>
    <row r="100" spans="2:8" x14ac:dyDescent="0.25">
      <c r="B100" s="114">
        <v>43614</v>
      </c>
      <c r="C100" s="115" t="str">
        <f t="shared" si="2"/>
        <v>Wed</v>
      </c>
      <c r="D100" s="113">
        <v>0.77083333333333337</v>
      </c>
      <c r="E100" s="116">
        <f>IF(D100="","",D100+'2019 PW A Teams'!$B$30)</f>
        <v>0.83333333333333337</v>
      </c>
      <c r="F100" s="104" t="s">
        <v>60</v>
      </c>
      <c r="G100" s="117" t="str">
        <f>IF(F100="","",VLOOKUP(F100,'2019 PW A Teams'!$B$2:$C$9,2,FALSE))</f>
        <v>Mets</v>
      </c>
      <c r="H100" s="104" t="s">
        <v>9</v>
      </c>
    </row>
    <row r="101" spans="2:8" x14ac:dyDescent="0.25">
      <c r="B101" s="114">
        <v>43619</v>
      </c>
      <c r="C101" s="115" t="str">
        <f t="shared" si="2"/>
        <v>Mon</v>
      </c>
      <c r="D101" s="113">
        <v>0.70833333333333337</v>
      </c>
      <c r="E101" s="116">
        <f>IF(D101="","",D101+'2019 PW A Teams'!$B$30)</f>
        <v>0.77083333333333337</v>
      </c>
      <c r="F101" s="104" t="s">
        <v>56</v>
      </c>
      <c r="G101" s="117" t="str">
        <f>IF(F101="","",VLOOKUP(F101,'2019 PW A Teams'!$B$2:$C$9,2,FALSE))</f>
        <v>Pirates</v>
      </c>
      <c r="H101" s="104" t="s">
        <v>9</v>
      </c>
    </row>
    <row r="102" spans="2:8" x14ac:dyDescent="0.25">
      <c r="B102" s="114">
        <v>43619</v>
      </c>
      <c r="C102" s="115" t="str">
        <f t="shared" si="2"/>
        <v>Mon</v>
      </c>
      <c r="D102" s="113">
        <v>0.77083333333333337</v>
      </c>
      <c r="E102" s="116">
        <f>IF(D102="","",D102+'2019 PW A Teams'!$B$30)</f>
        <v>0.83333333333333337</v>
      </c>
      <c r="F102" s="104" t="s">
        <v>57</v>
      </c>
      <c r="G102" s="117" t="str">
        <f>IF(F102="","",VLOOKUP(F102,'2019 PW A Teams'!$B$2:$C$9,2,FALSE))</f>
        <v>BlueJays</v>
      </c>
      <c r="H102" s="104" t="s">
        <v>9</v>
      </c>
    </row>
    <row r="103" spans="2:8" x14ac:dyDescent="0.25">
      <c r="B103" s="114">
        <v>43620</v>
      </c>
      <c r="C103" s="115" t="str">
        <f t="shared" si="2"/>
        <v>Tue</v>
      </c>
      <c r="D103" s="113">
        <v>0.70833333333333337</v>
      </c>
      <c r="E103" s="116">
        <f>IF(D103="","",D103+'2019 PW A Teams'!$B$30)</f>
        <v>0.77083333333333337</v>
      </c>
      <c r="F103" s="104" t="s">
        <v>58</v>
      </c>
      <c r="G103" s="117" t="str">
        <f>IF(F103="","",VLOOKUP(F103,'2019 PW A Teams'!$B$2:$C$9,2,FALSE))</f>
        <v>Angels</v>
      </c>
      <c r="H103" s="104" t="s">
        <v>9</v>
      </c>
    </row>
    <row r="104" spans="2:8" x14ac:dyDescent="0.25">
      <c r="B104" s="114">
        <v>43620</v>
      </c>
      <c r="C104" s="115" t="str">
        <f t="shared" si="2"/>
        <v>Tue</v>
      </c>
      <c r="D104" s="113">
        <v>0.77083333333333337</v>
      </c>
      <c r="E104" s="116">
        <f>IF(D104="","",D104+'2019 PW A Teams'!$B$30)</f>
        <v>0.83333333333333337</v>
      </c>
      <c r="F104" s="104" t="s">
        <v>61</v>
      </c>
      <c r="G104" s="117" t="str">
        <f>IF(F104="","",VLOOKUP(F104,'2019 PW A Teams'!$B$2:$C$9,2,FALSE))</f>
        <v>Mariners</v>
      </c>
      <c r="H104" s="104" t="s">
        <v>9</v>
      </c>
    </row>
    <row r="105" spans="2:8" x14ac:dyDescent="0.25">
      <c r="B105" s="114">
        <v>43621</v>
      </c>
      <c r="C105" s="115" t="str">
        <f t="shared" si="2"/>
        <v>Wed</v>
      </c>
      <c r="D105" s="113">
        <v>0.70833333333333337</v>
      </c>
      <c r="E105" s="116">
        <f>IF(D105="","",D105+'2019 PW A Teams'!$B$30)</f>
        <v>0.77083333333333337</v>
      </c>
      <c r="F105" s="104" t="s">
        <v>62</v>
      </c>
      <c r="G105" s="117" t="str">
        <f>IF(F105="","",VLOOKUP(F105,'2019 PW A Teams'!$B$2:$C$9,2,FALSE))</f>
        <v>Athletics</v>
      </c>
      <c r="H105" s="104" t="s">
        <v>52</v>
      </c>
    </row>
    <row r="106" spans="2:8" x14ac:dyDescent="0.25">
      <c r="B106" s="114">
        <v>43621</v>
      </c>
      <c r="C106" s="115" t="str">
        <f t="shared" si="2"/>
        <v>Wed</v>
      </c>
      <c r="D106" s="113">
        <v>0.70833333333333337</v>
      </c>
      <c r="E106" s="116">
        <f>IF(D106="","",D106+'2019 PW A Teams'!$B$30)</f>
        <v>0.77083333333333337</v>
      </c>
      <c r="F106" s="104" t="s">
        <v>59</v>
      </c>
      <c r="G106" s="117" t="str">
        <f>IF(F106="","",VLOOKUP(F106,'2019 PW A Teams'!$B$2:$C$9,2,FALSE))</f>
        <v>Rockies</v>
      </c>
      <c r="H106" s="104" t="s">
        <v>9</v>
      </c>
    </row>
    <row r="107" spans="2:8" x14ac:dyDescent="0.25">
      <c r="B107" s="114">
        <v>43621</v>
      </c>
      <c r="C107" s="115" t="str">
        <f t="shared" si="2"/>
        <v>Wed</v>
      </c>
      <c r="D107" s="113">
        <v>0.77083333333333337</v>
      </c>
      <c r="E107" s="116">
        <f>IF(D107="","",D107+'2019 PW A Teams'!$B$30)</f>
        <v>0.83333333333333337</v>
      </c>
      <c r="F107" s="104" t="s">
        <v>63</v>
      </c>
      <c r="G107" s="117" t="str">
        <f>IF(F107="","",VLOOKUP(F107,'2019 PW A Teams'!$B$2:$C$9,2,FALSE))</f>
        <v>Rays</v>
      </c>
      <c r="H107" s="104" t="s">
        <v>136</v>
      </c>
    </row>
    <row r="108" spans="2:8" x14ac:dyDescent="0.25">
      <c r="B108" s="114">
        <v>43621</v>
      </c>
      <c r="C108" s="115" t="str">
        <f t="shared" si="2"/>
        <v>Wed</v>
      </c>
      <c r="D108" s="113">
        <v>0.77083333333333337</v>
      </c>
      <c r="E108" s="116">
        <f>IF(D108="","",D108+'2019 PW A Teams'!$B$30)</f>
        <v>0.83333333333333337</v>
      </c>
      <c r="F108" s="104" t="s">
        <v>60</v>
      </c>
      <c r="G108" s="117" t="str">
        <f>IF(F108="","",VLOOKUP(F108,'2019 PW A Teams'!$B$2:$C$9,2,FALSE))</f>
        <v>Mets</v>
      </c>
      <c r="H108" s="104" t="s">
        <v>9</v>
      </c>
    </row>
  </sheetData>
  <autoFilter ref="B4:H108"/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'2019 Mos Teams'!$B$3:$B$17</xm:f>
          </x14:formula1>
          <xm:sqref>F1:F4 F109:F1048576</xm:sqref>
        </x14:dataValidation>
        <x14:dataValidation type="list" allowBlank="1" showInputMessage="1" showErrorMessage="1">
          <x14:formula1>
            <xm:f>'2019 PW A Teams'!$B$13:$B$17</xm:f>
          </x14:formula1>
          <xm:sqref>H6</xm:sqref>
        </x14:dataValidation>
        <x14:dataValidation type="list" allowBlank="1" showInputMessage="1" showErrorMessage="1">
          <x14:formula1>
            <xm:f>'2019 PW A Teams'!$B$13:$B$18</xm:f>
          </x14:formula1>
          <xm:sqref>H5 H7:H108</xm:sqref>
        </x14:dataValidation>
        <x14:dataValidation type="list" allowBlank="1" showInputMessage="1" showErrorMessage="1">
          <x14:formula1>
            <xm:f>'2019 PW A Teams'!$B$2:$B$9</xm:f>
          </x14:formula1>
          <xm:sqref>F5:F108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7030A0"/>
  </sheetPr>
  <dimension ref="A1:V119"/>
  <sheetViews>
    <sheetView zoomScaleNormal="100" workbookViewId="0">
      <pane ySplit="4" topLeftCell="A5" activePane="bottomLeft" state="frozen"/>
      <selection activeCell="R13" sqref="R13"/>
      <selection pane="bottomLeft" activeCell="N4" sqref="N4"/>
    </sheetView>
  </sheetViews>
  <sheetFormatPr defaultRowHeight="15" x14ac:dyDescent="0.25"/>
  <cols>
    <col min="1" max="1" width="3" style="98" customWidth="1"/>
    <col min="2" max="2" width="12.28515625" style="98" customWidth="1"/>
    <col min="3" max="3" width="9.140625" style="98"/>
    <col min="4" max="4" width="14" style="17" customWidth="1"/>
    <col min="5" max="5" width="16.42578125" style="17" customWidth="1"/>
    <col min="6" max="6" width="13.42578125" style="109" hidden="1" customWidth="1"/>
    <col min="7" max="7" width="17.85546875" style="109" customWidth="1"/>
    <col min="8" max="8" width="13.5703125" style="109" hidden="1" customWidth="1"/>
    <col min="9" max="9" width="17" style="109" customWidth="1"/>
    <col min="10" max="10" width="23.5703125" style="98" customWidth="1"/>
    <col min="11" max="11" width="23.7109375" style="98" customWidth="1"/>
    <col min="12" max="12" width="4.28515625" style="98" customWidth="1"/>
    <col min="13" max="13" width="4.42578125" style="98" customWidth="1"/>
    <col min="14" max="21" width="4.7109375" style="98" customWidth="1"/>
    <col min="22" max="22" width="11.5703125" style="98" customWidth="1"/>
    <col min="23" max="23" width="9.140625" style="98" customWidth="1"/>
    <col min="24" max="16384" width="9.140625" style="98"/>
  </cols>
  <sheetData>
    <row r="1" spans="1:21" x14ac:dyDescent="0.25">
      <c r="N1" s="84"/>
      <c r="S1" s="84"/>
    </row>
    <row r="2" spans="1:21" ht="18.75" x14ac:dyDescent="0.3">
      <c r="B2" s="111" t="s">
        <v>135</v>
      </c>
      <c r="F2" s="98"/>
      <c r="G2" s="102" t="s">
        <v>33</v>
      </c>
      <c r="H2" s="103"/>
      <c r="I2" s="123"/>
      <c r="J2" s="112"/>
      <c r="N2" s="100" t="s">
        <v>56</v>
      </c>
      <c r="O2" s="100" t="s">
        <v>57</v>
      </c>
      <c r="P2" s="100" t="s">
        <v>58</v>
      </c>
      <c r="Q2" s="100" t="s">
        <v>59</v>
      </c>
      <c r="R2" s="100" t="s">
        <v>60</v>
      </c>
      <c r="S2" s="100" t="s">
        <v>61</v>
      </c>
      <c r="T2" s="100" t="s">
        <v>62</v>
      </c>
      <c r="U2" s="100" t="s">
        <v>63</v>
      </c>
    </row>
    <row r="3" spans="1:21" x14ac:dyDescent="0.25">
      <c r="N3" s="101">
        <v>1</v>
      </c>
      <c r="O3" s="101">
        <v>2</v>
      </c>
      <c r="P3" s="101">
        <v>3</v>
      </c>
      <c r="Q3" s="101">
        <v>4</v>
      </c>
      <c r="R3" s="101">
        <v>5</v>
      </c>
      <c r="S3" s="101">
        <v>6</v>
      </c>
      <c r="T3" s="101">
        <v>7</v>
      </c>
      <c r="U3" s="101">
        <v>8</v>
      </c>
    </row>
    <row r="4" spans="1:21" x14ac:dyDescent="0.25">
      <c r="B4" s="99" t="s">
        <v>0</v>
      </c>
      <c r="C4" s="99" t="s">
        <v>1</v>
      </c>
      <c r="D4" s="99" t="s">
        <v>2</v>
      </c>
      <c r="E4" s="99" t="s">
        <v>3</v>
      </c>
      <c r="F4" s="99" t="s">
        <v>10</v>
      </c>
      <c r="G4" s="99" t="s">
        <v>31</v>
      </c>
      <c r="H4" s="99" t="s">
        <v>11</v>
      </c>
      <c r="I4" s="99" t="s">
        <v>32</v>
      </c>
      <c r="J4" s="107" t="s">
        <v>5</v>
      </c>
      <c r="K4" s="106" t="s">
        <v>33</v>
      </c>
      <c r="L4" s="137"/>
      <c r="M4" s="138"/>
      <c r="N4" s="33">
        <f t="shared" ref="N4:U4" si="0">COUNTIF($F$5:$F$60,N$2)+COUNTIF($H$5:$H$60,N$2)</f>
        <v>14</v>
      </c>
      <c r="O4" s="118">
        <f t="shared" si="0"/>
        <v>14</v>
      </c>
      <c r="P4" s="118">
        <f t="shared" si="0"/>
        <v>14</v>
      </c>
      <c r="Q4" s="118">
        <f t="shared" si="0"/>
        <v>14</v>
      </c>
      <c r="R4" s="118">
        <f t="shared" si="0"/>
        <v>14</v>
      </c>
      <c r="S4" s="118">
        <f t="shared" si="0"/>
        <v>14</v>
      </c>
      <c r="T4" s="118">
        <f t="shared" si="0"/>
        <v>14</v>
      </c>
      <c r="U4" s="118">
        <f t="shared" si="0"/>
        <v>14</v>
      </c>
    </row>
    <row r="5" spans="1:21" s="90" customFormat="1" x14ac:dyDescent="0.25">
      <c r="A5" s="90" t="str">
        <f>IF(AND(F5="",H5=""),"",IF(F5=H5,1,""))</f>
        <v/>
      </c>
      <c r="B5" s="44">
        <v>43568</v>
      </c>
      <c r="C5" s="45" t="str">
        <f>IF(B5="","",TEXT(B5,"ddd"))</f>
        <v>Sat</v>
      </c>
      <c r="D5" s="46">
        <v>0.41666666666666669</v>
      </c>
      <c r="E5" s="47">
        <f>IF(D5="","",D5+'2019 PW A Teams'!$D$30)</f>
        <v>0.54166666666666674</v>
      </c>
      <c r="F5" s="97" t="s">
        <v>56</v>
      </c>
      <c r="G5" s="91" t="str">
        <f>IF(F5="","",VLOOKUP(F5,'2019 PW A Teams'!$B$2:$C$9,2,FALSE))</f>
        <v>Pirates</v>
      </c>
      <c r="H5" s="97" t="s">
        <v>60</v>
      </c>
      <c r="I5" s="91" t="str">
        <f>IF(H5="","",VLOOKUP(H5,'2019 PW A Teams'!$B$2:$C$9,2,FALSE))</f>
        <v>Mets</v>
      </c>
      <c r="J5" s="97" t="s">
        <v>65</v>
      </c>
      <c r="K5" s="45" t="str">
        <f>IF(OR($I$2=G5,$I$2=I5),$I$2,"")</f>
        <v/>
      </c>
      <c r="L5" s="94"/>
      <c r="M5" s="94"/>
    </row>
    <row r="6" spans="1:21" s="90" customFormat="1" x14ac:dyDescent="0.25">
      <c r="A6" s="90" t="str">
        <f t="shared" ref="A6:A60" si="1">IF(AND(F6="",H6=""),"",IF(F6=H6,1,""))</f>
        <v/>
      </c>
      <c r="B6" s="44">
        <v>43568</v>
      </c>
      <c r="C6" s="45" t="str">
        <f t="shared" ref="C6:C60" si="2">IF(B6="","",TEXT(B6,"ddd"))</f>
        <v>Sat</v>
      </c>
      <c r="D6" s="46">
        <v>0.5625</v>
      </c>
      <c r="E6" s="47">
        <f>IF(D6="","",D6+'2019 PW A Teams'!$D$30)</f>
        <v>0.6875</v>
      </c>
      <c r="F6" s="97" t="s">
        <v>61</v>
      </c>
      <c r="G6" s="91" t="str">
        <f>IF(F6="","",VLOOKUP(F6,'2019 PW A Teams'!$B$2:$C$9,2,FALSE))</f>
        <v>Mariners</v>
      </c>
      <c r="H6" s="97" t="s">
        <v>57</v>
      </c>
      <c r="I6" s="91" t="str">
        <f>IF(H6="","",VLOOKUP(H6,'2019 PW A Teams'!$B$2:$C$9,2,FALSE))</f>
        <v>BlueJays</v>
      </c>
      <c r="J6" s="97" t="s">
        <v>65</v>
      </c>
      <c r="K6" s="45" t="str">
        <f t="shared" ref="K6:K60" si="3">IF(OR($I$2=G6,$I$2=I6),$I$2,"")</f>
        <v/>
      </c>
      <c r="L6" s="94"/>
      <c r="M6" s="94"/>
    </row>
    <row r="7" spans="1:21" s="90" customFormat="1" x14ac:dyDescent="0.25">
      <c r="A7" s="90" t="str">
        <f t="shared" si="1"/>
        <v/>
      </c>
      <c r="B7" s="44">
        <v>43569</v>
      </c>
      <c r="C7" s="45" t="str">
        <f t="shared" si="2"/>
        <v>Sun</v>
      </c>
      <c r="D7" s="46">
        <v>0.41666666666666669</v>
      </c>
      <c r="E7" s="47">
        <f>IF(D7="","",D7+'2019 PW A Teams'!$D$30)</f>
        <v>0.54166666666666674</v>
      </c>
      <c r="F7" s="97" t="s">
        <v>63</v>
      </c>
      <c r="G7" s="91" t="str">
        <f>IF(F7="","",VLOOKUP(F7,'2019 PW A Teams'!$B$2:$C$9,2,FALSE))</f>
        <v>Rays</v>
      </c>
      <c r="H7" s="97" t="s">
        <v>59</v>
      </c>
      <c r="I7" s="91" t="str">
        <f>IF(H7="","",VLOOKUP(H7,'2019 PW A Teams'!$B$2:$C$9,2,FALSE))</f>
        <v>Rockies</v>
      </c>
      <c r="J7" s="97" t="s">
        <v>65</v>
      </c>
      <c r="K7" s="45" t="str">
        <f t="shared" si="3"/>
        <v/>
      </c>
      <c r="L7" s="94"/>
      <c r="M7" s="94"/>
    </row>
    <row r="8" spans="1:21" s="90" customFormat="1" x14ac:dyDescent="0.25">
      <c r="A8" s="90" t="str">
        <f t="shared" si="1"/>
        <v/>
      </c>
      <c r="B8" s="44">
        <v>43569</v>
      </c>
      <c r="C8" s="45" t="str">
        <f t="shared" si="2"/>
        <v>Sun</v>
      </c>
      <c r="D8" s="46">
        <v>0.5625</v>
      </c>
      <c r="E8" s="47">
        <f>IF(D8="","",D8+'2019 PW A Teams'!$D$30)</f>
        <v>0.6875</v>
      </c>
      <c r="F8" s="97" t="s">
        <v>62</v>
      </c>
      <c r="G8" s="91" t="str">
        <f>IF(F8="","",VLOOKUP(F8,'2019 PW A Teams'!$B$2:$C$9,2,FALSE))</f>
        <v>Athletics</v>
      </c>
      <c r="H8" s="97" t="s">
        <v>58</v>
      </c>
      <c r="I8" s="91" t="str">
        <f>IF(H8="","",VLOOKUP(H8,'2019 PW A Teams'!$B$2:$C$9,2,FALSE))</f>
        <v>Angels</v>
      </c>
      <c r="J8" s="97" t="s">
        <v>65</v>
      </c>
      <c r="K8" s="45" t="str">
        <f t="shared" si="3"/>
        <v/>
      </c>
      <c r="L8" s="94"/>
      <c r="M8" s="94"/>
    </row>
    <row r="9" spans="1:21" s="90" customFormat="1" hidden="1" x14ac:dyDescent="0.25">
      <c r="A9" s="90" t="str">
        <f t="shared" si="1"/>
        <v/>
      </c>
      <c r="B9" s="44">
        <v>43570</v>
      </c>
      <c r="C9" s="45" t="str">
        <f t="shared" si="2"/>
        <v>Mon</v>
      </c>
      <c r="D9" s="46">
        <v>0.72916666666666663</v>
      </c>
      <c r="E9" s="47">
        <f>IF(D9="","",D9+'2019 PW A Teams'!$D$30)</f>
        <v>0.85416666666666663</v>
      </c>
      <c r="F9" s="97" t="s">
        <v>61</v>
      </c>
      <c r="G9" s="91" t="str">
        <f>IF(F9="","",VLOOKUP(F9,'2019 PW A Teams'!$B$2:$C$9,2,FALSE))</f>
        <v>Mariners</v>
      </c>
      <c r="H9" s="97" t="s">
        <v>60</v>
      </c>
      <c r="I9" s="91" t="str">
        <f>IF(H9="","",VLOOKUP(H9,'2019 PW A Teams'!$B$2:$C$9,2,FALSE))</f>
        <v>Mets</v>
      </c>
      <c r="J9" s="97" t="s">
        <v>65</v>
      </c>
      <c r="K9" s="45" t="str">
        <f t="shared" si="3"/>
        <v/>
      </c>
      <c r="L9" s="94"/>
      <c r="M9" s="94"/>
    </row>
    <row r="10" spans="1:21" s="90" customFormat="1" hidden="1" x14ac:dyDescent="0.25">
      <c r="A10" s="90" t="str">
        <f t="shared" si="1"/>
        <v/>
      </c>
      <c r="B10" s="44">
        <v>43571</v>
      </c>
      <c r="C10" s="45" t="str">
        <f t="shared" si="2"/>
        <v>Tue</v>
      </c>
      <c r="D10" s="46">
        <v>0.72916666666666663</v>
      </c>
      <c r="E10" s="47">
        <f>IF(D10="","",D10+'2019 PW A Teams'!$D$30)</f>
        <v>0.85416666666666663</v>
      </c>
      <c r="F10" s="97" t="s">
        <v>57</v>
      </c>
      <c r="G10" s="91" t="str">
        <f>IF(F10="","",VLOOKUP(F10,'2019 PW A Teams'!$B$2:$C$9,2,FALSE))</f>
        <v>BlueJays</v>
      </c>
      <c r="H10" s="97" t="s">
        <v>56</v>
      </c>
      <c r="I10" s="91" t="str">
        <f>IF(H10="","",VLOOKUP(H10,'2019 PW A Teams'!$B$2:$C$9,2,FALSE))</f>
        <v>Pirates</v>
      </c>
      <c r="J10" s="97" t="s">
        <v>65</v>
      </c>
      <c r="K10" s="45" t="str">
        <f t="shared" si="3"/>
        <v/>
      </c>
      <c r="L10" s="94"/>
      <c r="M10" s="94"/>
    </row>
    <row r="11" spans="1:21" s="90" customFormat="1" hidden="1" x14ac:dyDescent="0.25">
      <c r="A11" s="90" t="str">
        <f t="shared" si="1"/>
        <v/>
      </c>
      <c r="B11" s="44">
        <v>43572</v>
      </c>
      <c r="C11" s="45" t="str">
        <f t="shared" si="2"/>
        <v>Wed</v>
      </c>
      <c r="D11" s="46">
        <v>0.72916666666666663</v>
      </c>
      <c r="E11" s="47">
        <f>IF(D11="","",D11+'2019 PW A Teams'!$D$30)</f>
        <v>0.85416666666666663</v>
      </c>
      <c r="F11" s="97" t="s">
        <v>58</v>
      </c>
      <c r="G11" s="91" t="str">
        <f>IF(F11="","",VLOOKUP(F11,'2019 PW A Teams'!$B$2:$C$9,2,FALSE))</f>
        <v>Angels</v>
      </c>
      <c r="H11" s="97" t="s">
        <v>59</v>
      </c>
      <c r="I11" s="91" t="str">
        <f>IF(H11="","",VLOOKUP(H11,'2019 PW A Teams'!$B$2:$C$9,2,FALSE))</f>
        <v>Rockies</v>
      </c>
      <c r="J11" s="97" t="s">
        <v>65</v>
      </c>
      <c r="K11" s="45" t="str">
        <f t="shared" si="3"/>
        <v/>
      </c>
      <c r="L11" s="94"/>
      <c r="M11" s="94"/>
    </row>
    <row r="12" spans="1:21" s="90" customFormat="1" hidden="1" x14ac:dyDescent="0.25">
      <c r="A12" s="90" t="str">
        <f t="shared" si="1"/>
        <v/>
      </c>
      <c r="B12" s="44">
        <v>43573</v>
      </c>
      <c r="C12" s="45" t="str">
        <f t="shared" si="2"/>
        <v>Thu</v>
      </c>
      <c r="D12" s="46">
        <v>0.72916666666666663</v>
      </c>
      <c r="E12" s="47">
        <f>IF(D12="","",D12+'2019 PW A Teams'!$D$30)</f>
        <v>0.85416666666666663</v>
      </c>
      <c r="F12" s="97" t="s">
        <v>62</v>
      </c>
      <c r="G12" s="91" t="str">
        <f>IF(F12="","",VLOOKUP(F12,'2019 PW A Teams'!$B$2:$C$9,2,FALSE))</f>
        <v>Athletics</v>
      </c>
      <c r="H12" s="97" t="s">
        <v>63</v>
      </c>
      <c r="I12" s="91" t="str">
        <f>IF(H12="","",VLOOKUP(H12,'2019 PW A Teams'!$B$2:$C$9,2,FALSE))</f>
        <v>Rays</v>
      </c>
      <c r="J12" s="97" t="s">
        <v>65</v>
      </c>
      <c r="K12" s="45" t="str">
        <f t="shared" si="3"/>
        <v/>
      </c>
      <c r="L12" s="94"/>
      <c r="M12" s="94"/>
    </row>
    <row r="13" spans="1:21" s="90" customFormat="1" hidden="1" x14ac:dyDescent="0.25">
      <c r="A13" s="90" t="str">
        <f>IF(AND(F13="",H13=""),"",IF(F13=H13,1,""))</f>
        <v/>
      </c>
      <c r="B13" s="44">
        <v>43578</v>
      </c>
      <c r="C13" s="45" t="str">
        <f t="shared" si="2"/>
        <v>Tue</v>
      </c>
      <c r="D13" s="46">
        <v>0.72916666666666663</v>
      </c>
      <c r="E13" s="47">
        <f>IF(D13="","",D13+'2019 PW A Teams'!$D$30)</f>
        <v>0.85416666666666663</v>
      </c>
      <c r="F13" s="97" t="s">
        <v>56</v>
      </c>
      <c r="G13" s="91" t="str">
        <f>IF(F13="","",VLOOKUP(F13,'2019 PW A Teams'!$B$2:$C$9,2,FALSE))</f>
        <v>Pirates</v>
      </c>
      <c r="H13" s="97" t="s">
        <v>61</v>
      </c>
      <c r="I13" s="91" t="str">
        <f>IF(H13="","",VLOOKUP(H13,'2019 PW A Teams'!$B$2:$C$9,2,FALSE))</f>
        <v>Mariners</v>
      </c>
      <c r="J13" s="97" t="s">
        <v>65</v>
      </c>
      <c r="K13" s="45" t="str">
        <f>IF(OR($I$2=G13,$I$2=I13),$I$2,"")</f>
        <v/>
      </c>
      <c r="L13" s="94"/>
      <c r="M13" s="94"/>
    </row>
    <row r="14" spans="1:21" s="90" customFormat="1" hidden="1" x14ac:dyDescent="0.25">
      <c r="A14" s="90" t="str">
        <f t="shared" si="1"/>
        <v/>
      </c>
      <c r="B14" s="44">
        <v>43579</v>
      </c>
      <c r="C14" s="45" t="str">
        <f t="shared" si="2"/>
        <v>Wed</v>
      </c>
      <c r="D14" s="46">
        <v>0.72916666666666663</v>
      </c>
      <c r="E14" s="47">
        <f>IF(D14="","",D14+'2019 PW A Teams'!$D$30)</f>
        <v>0.85416666666666663</v>
      </c>
      <c r="F14" s="97" t="s">
        <v>60</v>
      </c>
      <c r="G14" s="91" t="str">
        <f>IF(F14="","",VLOOKUP(F14,'2019 PW A Teams'!$B$2:$C$9,2,FALSE))</f>
        <v>Mets</v>
      </c>
      <c r="H14" s="97" t="s">
        <v>57</v>
      </c>
      <c r="I14" s="91" t="str">
        <f>IF(H14="","",VLOOKUP(H14,'2019 PW A Teams'!$B$2:$C$9,2,FALSE))</f>
        <v>BlueJays</v>
      </c>
      <c r="J14" s="97" t="s">
        <v>65</v>
      </c>
      <c r="K14" s="45" t="str">
        <f t="shared" si="3"/>
        <v/>
      </c>
      <c r="L14" s="94"/>
      <c r="M14" s="94"/>
    </row>
    <row r="15" spans="1:21" s="90" customFormat="1" hidden="1" x14ac:dyDescent="0.25">
      <c r="A15" s="90" t="str">
        <f t="shared" si="1"/>
        <v/>
      </c>
      <c r="B15" s="44">
        <v>43580</v>
      </c>
      <c r="C15" s="45" t="str">
        <f t="shared" si="2"/>
        <v>Thu</v>
      </c>
      <c r="D15" s="46">
        <v>0.72916666666666663</v>
      </c>
      <c r="E15" s="47">
        <f>IF(D15="","",D15+'2019 PW A Teams'!$D$30)</f>
        <v>0.85416666666666663</v>
      </c>
      <c r="F15" s="97" t="s">
        <v>59</v>
      </c>
      <c r="G15" s="91" t="str">
        <f>IF(F15="","",VLOOKUP(F15,'2019 PW A Teams'!$B$2:$C$9,2,FALSE))</f>
        <v>Rockies</v>
      </c>
      <c r="H15" s="97" t="s">
        <v>63</v>
      </c>
      <c r="I15" s="91" t="str">
        <f>IF(H15="","",VLOOKUP(H15,'2019 PW A Teams'!$B$2:$C$9,2,FALSE))</f>
        <v>Rays</v>
      </c>
      <c r="J15" s="97" t="s">
        <v>65</v>
      </c>
      <c r="K15" s="45" t="str">
        <f t="shared" si="3"/>
        <v/>
      </c>
      <c r="L15" s="94"/>
      <c r="M15" s="94"/>
    </row>
    <row r="16" spans="1:21" s="90" customFormat="1" x14ac:dyDescent="0.25">
      <c r="A16" s="90" t="str">
        <f t="shared" si="1"/>
        <v/>
      </c>
      <c r="B16" s="44">
        <v>43581</v>
      </c>
      <c r="C16" s="45" t="str">
        <f t="shared" si="2"/>
        <v>Fri</v>
      </c>
      <c r="D16" s="46">
        <v>0.72916666666666663</v>
      </c>
      <c r="E16" s="47">
        <f>IF(D16="","",D16+'2019 PW A Teams'!$D$30)</f>
        <v>0.85416666666666663</v>
      </c>
      <c r="F16" s="97" t="s">
        <v>58</v>
      </c>
      <c r="G16" s="91" t="str">
        <f>IF(F16="","",VLOOKUP(F16,'2019 PW A Teams'!$B$2:$C$9,2,FALSE))</f>
        <v>Angels</v>
      </c>
      <c r="H16" s="97" t="s">
        <v>62</v>
      </c>
      <c r="I16" s="91" t="str">
        <f>IF(H16="","",VLOOKUP(H16,'2019 PW A Teams'!$B$2:$C$9,2,FALSE))</f>
        <v>Athletics</v>
      </c>
      <c r="J16" s="97" t="s">
        <v>65</v>
      </c>
      <c r="K16" s="45" t="str">
        <f t="shared" si="3"/>
        <v/>
      </c>
      <c r="L16" s="94"/>
      <c r="M16" s="94"/>
    </row>
    <row r="17" spans="1:13" s="90" customFormat="1" x14ac:dyDescent="0.25">
      <c r="A17" s="90" t="str">
        <f t="shared" si="1"/>
        <v/>
      </c>
      <c r="B17" s="44">
        <v>43582</v>
      </c>
      <c r="C17" s="45" t="str">
        <f t="shared" si="2"/>
        <v>Sat</v>
      </c>
      <c r="D17" s="46">
        <v>0.41666666666666669</v>
      </c>
      <c r="E17" s="47">
        <f>IF(D17="","",D17+'2019 PW A Teams'!$D$30)</f>
        <v>0.54166666666666674</v>
      </c>
      <c r="F17" s="97" t="s">
        <v>57</v>
      </c>
      <c r="G17" s="91" t="str">
        <f>IF(F17="","",VLOOKUP(F17,'2019 PW A Teams'!$B$2:$C$9,2,FALSE))</f>
        <v>BlueJays</v>
      </c>
      <c r="H17" s="97" t="s">
        <v>62</v>
      </c>
      <c r="I17" s="91" t="str">
        <f>IF(H17="","",VLOOKUP(H17,'2019 PW A Teams'!$B$2:$C$9,2,FALSE))</f>
        <v>Athletics</v>
      </c>
      <c r="J17" s="97" t="s">
        <v>65</v>
      </c>
      <c r="K17" s="45" t="str">
        <f t="shared" si="3"/>
        <v/>
      </c>
      <c r="L17" s="94"/>
      <c r="M17" s="94"/>
    </row>
    <row r="18" spans="1:13" s="90" customFormat="1" x14ac:dyDescent="0.25">
      <c r="A18" s="90" t="str">
        <f t="shared" si="1"/>
        <v/>
      </c>
      <c r="B18" s="44">
        <v>43582</v>
      </c>
      <c r="C18" s="45" t="str">
        <f t="shared" si="2"/>
        <v>Sat</v>
      </c>
      <c r="D18" s="46">
        <v>0.5625</v>
      </c>
      <c r="E18" s="47">
        <f>IF(D18="","",D18+'2019 PW A Teams'!$D$30)</f>
        <v>0.6875</v>
      </c>
      <c r="F18" s="97" t="s">
        <v>59</v>
      </c>
      <c r="G18" s="91" t="str">
        <f>IF(F18="","",VLOOKUP(F18,'2019 PW A Teams'!$B$2:$C$9,2,FALSE))</f>
        <v>Rockies</v>
      </c>
      <c r="H18" s="97" t="s">
        <v>61</v>
      </c>
      <c r="I18" s="91" t="str">
        <f>IF(H18="","",VLOOKUP(H18,'2019 PW A Teams'!$B$2:$C$9,2,FALSE))</f>
        <v>Mariners</v>
      </c>
      <c r="J18" s="97" t="s">
        <v>65</v>
      </c>
      <c r="K18" s="45" t="str">
        <f t="shared" si="3"/>
        <v/>
      </c>
      <c r="L18" s="94"/>
      <c r="M18" s="94"/>
    </row>
    <row r="19" spans="1:13" s="90" customFormat="1" x14ac:dyDescent="0.25">
      <c r="A19" s="90" t="str">
        <f t="shared" si="1"/>
        <v/>
      </c>
      <c r="B19" s="44">
        <v>43583</v>
      </c>
      <c r="C19" s="45" t="str">
        <f t="shared" si="2"/>
        <v>Sun</v>
      </c>
      <c r="D19" s="46">
        <v>0.41666666666666669</v>
      </c>
      <c r="E19" s="47">
        <f>IF(D19="","",D19+'2019 PW A Teams'!$D$30)</f>
        <v>0.54166666666666674</v>
      </c>
      <c r="F19" s="97" t="s">
        <v>56</v>
      </c>
      <c r="G19" s="91" t="str">
        <f>IF(F19="","",VLOOKUP(F19,'2019 PW A Teams'!$B$2:$C$9,2,FALSE))</f>
        <v>Pirates</v>
      </c>
      <c r="H19" s="97" t="s">
        <v>63</v>
      </c>
      <c r="I19" s="91" t="str">
        <f>IF(H19="","",VLOOKUP(H19,'2019 PW A Teams'!$B$2:$C$9,2,FALSE))</f>
        <v>Rays</v>
      </c>
      <c r="J19" s="97" t="s">
        <v>65</v>
      </c>
      <c r="K19" s="45" t="str">
        <f t="shared" si="3"/>
        <v/>
      </c>
      <c r="L19" s="94"/>
      <c r="M19" s="94"/>
    </row>
    <row r="20" spans="1:13" s="90" customFormat="1" x14ac:dyDescent="0.25">
      <c r="A20" s="90" t="str">
        <f t="shared" si="1"/>
        <v/>
      </c>
      <c r="B20" s="44">
        <v>43583</v>
      </c>
      <c r="C20" s="45" t="str">
        <f t="shared" si="2"/>
        <v>Sun</v>
      </c>
      <c r="D20" s="46">
        <v>0.5625</v>
      </c>
      <c r="E20" s="47">
        <f>IF(D20="","",D20+'2019 PW A Teams'!$D$30)</f>
        <v>0.6875</v>
      </c>
      <c r="F20" s="97" t="s">
        <v>60</v>
      </c>
      <c r="G20" s="91" t="str">
        <f>IF(F20="","",VLOOKUP(F20,'2019 PW A Teams'!$B$2:$C$9,2,FALSE))</f>
        <v>Mets</v>
      </c>
      <c r="H20" s="97" t="s">
        <v>58</v>
      </c>
      <c r="I20" s="91" t="str">
        <f>IF(H20="","",VLOOKUP(H20,'2019 PW A Teams'!$B$2:$C$9,2,FALSE))</f>
        <v>Angels</v>
      </c>
      <c r="J20" s="97" t="s">
        <v>65</v>
      </c>
      <c r="K20" s="45" t="str">
        <f t="shared" si="3"/>
        <v/>
      </c>
      <c r="L20" s="94"/>
      <c r="M20" s="94"/>
    </row>
    <row r="21" spans="1:13" s="90" customFormat="1" hidden="1" x14ac:dyDescent="0.25">
      <c r="A21" s="90" t="str">
        <f>IF(AND(F21="",H21=""),"",IF(F21=H21,1,""))</f>
        <v/>
      </c>
      <c r="B21" s="44">
        <v>43584</v>
      </c>
      <c r="C21" s="45" t="str">
        <f t="shared" si="2"/>
        <v>Mon</v>
      </c>
      <c r="D21" s="46">
        <v>0.72916666666666663</v>
      </c>
      <c r="E21" s="47">
        <f>IF(D21="","",D21+'2019 PW A Teams'!$D$30)</f>
        <v>0.85416666666666663</v>
      </c>
      <c r="F21" s="97" t="s">
        <v>61</v>
      </c>
      <c r="G21" s="91" t="str">
        <f>IF(F21="","",VLOOKUP(F21,'2019 PW A Teams'!$B$2:$C$9,2,FALSE))</f>
        <v>Mariners</v>
      </c>
      <c r="H21" s="97" t="s">
        <v>62</v>
      </c>
      <c r="I21" s="91" t="str">
        <f>IF(H21="","",VLOOKUP(H21,'2019 PW A Teams'!$B$2:$C$9,2,FALSE))</f>
        <v>Athletics</v>
      </c>
      <c r="J21" s="97" t="s">
        <v>65</v>
      </c>
      <c r="K21" s="45" t="str">
        <f>IF(OR($I$2=G21,$I$2=I21),$I$2,"")</f>
        <v/>
      </c>
      <c r="L21" s="94"/>
      <c r="M21" s="94"/>
    </row>
    <row r="22" spans="1:13" s="90" customFormat="1" hidden="1" x14ac:dyDescent="0.25">
      <c r="A22" s="90" t="str">
        <f t="shared" si="1"/>
        <v/>
      </c>
      <c r="B22" s="44">
        <v>43585</v>
      </c>
      <c r="C22" s="45" t="str">
        <f t="shared" si="2"/>
        <v>Tue</v>
      </c>
      <c r="D22" s="46">
        <v>0.72916666666666663</v>
      </c>
      <c r="E22" s="47">
        <f>IF(D22="","",D22+'2019 PW A Teams'!$D$30)</f>
        <v>0.85416666666666663</v>
      </c>
      <c r="F22" s="97" t="s">
        <v>59</v>
      </c>
      <c r="G22" s="91" t="str">
        <f>IF(F22="","",VLOOKUP(F22,'2019 PW A Teams'!$B$2:$C$9,2,FALSE))</f>
        <v>Rockies</v>
      </c>
      <c r="H22" s="97" t="s">
        <v>57</v>
      </c>
      <c r="I22" s="91" t="str">
        <f>IF(H22="","",VLOOKUP(H22,'2019 PW A Teams'!$B$2:$C$9,2,FALSE))</f>
        <v>BlueJays</v>
      </c>
      <c r="J22" s="97" t="s">
        <v>65</v>
      </c>
      <c r="K22" s="45" t="str">
        <f t="shared" si="3"/>
        <v/>
      </c>
      <c r="L22" s="94"/>
      <c r="M22" s="94"/>
    </row>
    <row r="23" spans="1:13" s="90" customFormat="1" hidden="1" x14ac:dyDescent="0.25">
      <c r="A23" s="90" t="str">
        <f t="shared" si="1"/>
        <v/>
      </c>
      <c r="B23" s="44">
        <v>43586</v>
      </c>
      <c r="C23" s="45" t="str">
        <f t="shared" si="2"/>
        <v>Wed</v>
      </c>
      <c r="D23" s="46">
        <v>0.72916666666666663</v>
      </c>
      <c r="E23" s="47">
        <f>IF(D23="","",D23+'2019 PW A Teams'!$D$30)</f>
        <v>0.85416666666666663</v>
      </c>
      <c r="F23" s="97" t="s">
        <v>58</v>
      </c>
      <c r="G23" s="91" t="str">
        <f>IF(F23="","",VLOOKUP(F23,'2019 PW A Teams'!$B$2:$C$9,2,FALSE))</f>
        <v>Angels</v>
      </c>
      <c r="H23" s="97" t="s">
        <v>56</v>
      </c>
      <c r="I23" s="91" t="str">
        <f>IF(H23="","",VLOOKUP(H23,'2019 PW A Teams'!$B$2:$C$9,2,FALSE))</f>
        <v>Pirates</v>
      </c>
      <c r="J23" s="97" t="s">
        <v>65</v>
      </c>
      <c r="K23" s="45" t="str">
        <f t="shared" si="3"/>
        <v/>
      </c>
      <c r="L23" s="94"/>
      <c r="M23" s="94"/>
    </row>
    <row r="24" spans="1:13" s="90" customFormat="1" hidden="1" x14ac:dyDescent="0.25">
      <c r="A24" s="90" t="str">
        <f t="shared" si="1"/>
        <v/>
      </c>
      <c r="B24" s="44">
        <v>43587</v>
      </c>
      <c r="C24" s="45" t="str">
        <f t="shared" si="2"/>
        <v>Thu</v>
      </c>
      <c r="D24" s="46">
        <v>0.72916666666666663</v>
      </c>
      <c r="E24" s="47">
        <f>IF(D24="","",D24+'2019 PW A Teams'!$D$30)</f>
        <v>0.85416666666666663</v>
      </c>
      <c r="F24" s="97" t="s">
        <v>63</v>
      </c>
      <c r="G24" s="91" t="str">
        <f>IF(F24="","",VLOOKUP(F24,'2019 PW A Teams'!$B$2:$C$9,2,FALSE))</f>
        <v>Rays</v>
      </c>
      <c r="H24" s="97" t="s">
        <v>60</v>
      </c>
      <c r="I24" s="91" t="str">
        <f>IF(H24="","",VLOOKUP(H24,'2019 PW A Teams'!$B$2:$C$9,2,FALSE))</f>
        <v>Mets</v>
      </c>
      <c r="J24" s="97" t="s">
        <v>65</v>
      </c>
      <c r="K24" s="45" t="str">
        <f t="shared" si="3"/>
        <v/>
      </c>
      <c r="L24" s="94"/>
      <c r="M24" s="94"/>
    </row>
    <row r="25" spans="1:13" s="90" customFormat="1" x14ac:dyDescent="0.25">
      <c r="A25" s="90" t="str">
        <f t="shared" si="1"/>
        <v/>
      </c>
      <c r="B25" s="44">
        <v>43589</v>
      </c>
      <c r="C25" s="45" t="str">
        <f t="shared" si="2"/>
        <v>Sat</v>
      </c>
      <c r="D25" s="46">
        <v>0.41666666666666669</v>
      </c>
      <c r="E25" s="47">
        <f>IF(D25="","",D25+'2019 PW A Teams'!$D$30)</f>
        <v>0.54166666666666674</v>
      </c>
      <c r="F25" s="97" t="s">
        <v>60</v>
      </c>
      <c r="G25" s="91" t="str">
        <f>IF(F25="","",VLOOKUP(F25,'2019 PW A Teams'!$B$2:$C$9,2,FALSE))</f>
        <v>Mets</v>
      </c>
      <c r="H25" s="97" t="s">
        <v>59</v>
      </c>
      <c r="I25" s="91" t="str">
        <f>IF(H25="","",VLOOKUP(H25,'2019 PW A Teams'!$B$2:$C$9,2,FALSE))</f>
        <v>Rockies</v>
      </c>
      <c r="J25" s="97" t="s">
        <v>65</v>
      </c>
      <c r="K25" s="45" t="str">
        <f t="shared" si="3"/>
        <v/>
      </c>
      <c r="L25" s="94"/>
      <c r="M25" s="94"/>
    </row>
    <row r="26" spans="1:13" s="90" customFormat="1" x14ac:dyDescent="0.25">
      <c r="A26" s="90" t="str">
        <f t="shared" si="1"/>
        <v/>
      </c>
      <c r="B26" s="44">
        <v>43589</v>
      </c>
      <c r="C26" s="45" t="str">
        <f t="shared" si="2"/>
        <v>Sat</v>
      </c>
      <c r="D26" s="46">
        <v>0.5625</v>
      </c>
      <c r="E26" s="47">
        <f>IF(D26="","",D26+'2019 PW A Teams'!$D$30)</f>
        <v>0.6875</v>
      </c>
      <c r="F26" s="97" t="s">
        <v>62</v>
      </c>
      <c r="G26" s="91" t="str">
        <f>IF(F26="","",VLOOKUP(F26,'2019 PW A Teams'!$B$2:$C$9,2,FALSE))</f>
        <v>Athletics</v>
      </c>
      <c r="H26" s="97" t="s">
        <v>56</v>
      </c>
      <c r="I26" s="91" t="str">
        <f>IF(H26="","",VLOOKUP(H26,'2019 PW A Teams'!$B$2:$C$9,2,FALSE))</f>
        <v>Pirates</v>
      </c>
      <c r="J26" s="97" t="s">
        <v>65</v>
      </c>
      <c r="K26" s="45" t="str">
        <f t="shared" si="3"/>
        <v/>
      </c>
      <c r="L26" s="94"/>
      <c r="M26" s="94"/>
    </row>
    <row r="27" spans="1:13" s="90" customFormat="1" x14ac:dyDescent="0.25">
      <c r="A27" s="90" t="str">
        <f t="shared" si="1"/>
        <v/>
      </c>
      <c r="B27" s="44">
        <v>43590</v>
      </c>
      <c r="C27" s="45" t="str">
        <f t="shared" si="2"/>
        <v>Sun</v>
      </c>
      <c r="D27" s="46">
        <v>0.41666666666666669</v>
      </c>
      <c r="E27" s="47">
        <f>IF(D27="","",D27+'2019 PW A Teams'!$D$30)</f>
        <v>0.54166666666666674</v>
      </c>
      <c r="F27" s="97" t="s">
        <v>63</v>
      </c>
      <c r="G27" s="91" t="str">
        <f>IF(F27="","",VLOOKUP(F27,'2019 PW A Teams'!$B$2:$C$9,2,FALSE))</f>
        <v>Rays</v>
      </c>
      <c r="H27" s="97" t="s">
        <v>61</v>
      </c>
      <c r="I27" s="91" t="str">
        <f>IF(H27="","",VLOOKUP(H27,'2019 PW A Teams'!$B$2:$C$9,2,FALSE))</f>
        <v>Mariners</v>
      </c>
      <c r="J27" s="97" t="s">
        <v>65</v>
      </c>
      <c r="K27" s="45" t="str">
        <f t="shared" si="3"/>
        <v/>
      </c>
      <c r="L27" s="94"/>
      <c r="M27" s="94"/>
    </row>
    <row r="28" spans="1:13" s="90" customFormat="1" x14ac:dyDescent="0.25">
      <c r="B28" s="44">
        <v>43590</v>
      </c>
      <c r="C28" s="45" t="str">
        <f t="shared" si="2"/>
        <v>Sun</v>
      </c>
      <c r="D28" s="46">
        <v>0.5625</v>
      </c>
      <c r="E28" s="47">
        <f>IF(D28="","",D28+'2019 PW A Teams'!$D$30)</f>
        <v>0.6875</v>
      </c>
      <c r="F28" s="97" t="s">
        <v>58</v>
      </c>
      <c r="G28" s="91" t="str">
        <f>IF(F28="","",VLOOKUP(F28,'2019 PW A Teams'!$B$2:$C$9,2,FALSE))</f>
        <v>Angels</v>
      </c>
      <c r="H28" s="97" t="s">
        <v>57</v>
      </c>
      <c r="I28" s="91" t="str">
        <f>IF(H28="","",VLOOKUP(H28,'2019 PW A Teams'!$B$2:$C$9,2,FALSE))</f>
        <v>BlueJays</v>
      </c>
      <c r="J28" s="97" t="s">
        <v>65</v>
      </c>
      <c r="K28" s="45" t="str">
        <f t="shared" si="3"/>
        <v/>
      </c>
      <c r="L28" s="94"/>
      <c r="M28" s="94"/>
    </row>
    <row r="29" spans="1:13" s="90" customFormat="1" hidden="1" x14ac:dyDescent="0.25">
      <c r="A29" s="90" t="str">
        <f t="shared" si="1"/>
        <v/>
      </c>
      <c r="B29" s="44">
        <v>43591</v>
      </c>
      <c r="C29" s="45" t="str">
        <f t="shared" si="2"/>
        <v>Mon</v>
      </c>
      <c r="D29" s="46">
        <v>0.72916666666666663</v>
      </c>
      <c r="E29" s="47">
        <f>IF(D29="","",D29+'2019 PW A Teams'!$D$30)</f>
        <v>0.85416666666666663</v>
      </c>
      <c r="F29" s="97" t="s">
        <v>60</v>
      </c>
      <c r="G29" s="91" t="str">
        <f>IF(F29="","",VLOOKUP(F29,'2019 PW A Teams'!$B$2:$C$9,2,FALSE))</f>
        <v>Mets</v>
      </c>
      <c r="H29" s="97" t="s">
        <v>62</v>
      </c>
      <c r="I29" s="91" t="str">
        <f>IF(H29="","",VLOOKUP(H29,'2019 PW A Teams'!$B$2:$C$9,2,FALSE))</f>
        <v>Athletics</v>
      </c>
      <c r="J29" s="97" t="s">
        <v>65</v>
      </c>
      <c r="K29" s="45" t="str">
        <f t="shared" si="3"/>
        <v/>
      </c>
      <c r="L29" s="94"/>
      <c r="M29" s="94"/>
    </row>
    <row r="30" spans="1:13" s="90" customFormat="1" hidden="1" x14ac:dyDescent="0.25">
      <c r="A30" s="90" t="str">
        <f t="shared" si="1"/>
        <v/>
      </c>
      <c r="B30" s="44">
        <v>43592</v>
      </c>
      <c r="C30" s="45" t="str">
        <f t="shared" si="2"/>
        <v>Tue</v>
      </c>
      <c r="D30" s="46">
        <v>0.72916666666666663</v>
      </c>
      <c r="E30" s="47">
        <f>IF(D30="","",D30+'2019 PW A Teams'!$D$30)</f>
        <v>0.85416666666666663</v>
      </c>
      <c r="F30" s="97" t="s">
        <v>61</v>
      </c>
      <c r="G30" s="91" t="str">
        <f>IF(F30="","",VLOOKUP(F30,'2019 PW A Teams'!$B$2:$C$9,2,FALSE))</f>
        <v>Mariners</v>
      </c>
      <c r="H30" s="97" t="s">
        <v>58</v>
      </c>
      <c r="I30" s="91" t="str">
        <f>IF(H30="","",VLOOKUP(H30,'2019 PW A Teams'!$B$2:$C$9,2,FALSE))</f>
        <v>Angels</v>
      </c>
      <c r="J30" s="97" t="s">
        <v>65</v>
      </c>
      <c r="K30" s="45" t="str">
        <f t="shared" si="3"/>
        <v/>
      </c>
      <c r="L30" s="94"/>
      <c r="M30" s="94"/>
    </row>
    <row r="31" spans="1:13" s="90" customFormat="1" hidden="1" x14ac:dyDescent="0.25">
      <c r="A31" s="90" t="str">
        <f t="shared" si="1"/>
        <v/>
      </c>
      <c r="B31" s="44">
        <v>43593</v>
      </c>
      <c r="C31" s="45" t="str">
        <f t="shared" si="2"/>
        <v>Wed</v>
      </c>
      <c r="D31" s="46">
        <v>0.72916666666666663</v>
      </c>
      <c r="E31" s="47">
        <f>IF(D31="","",D31+'2019 PW A Teams'!$D$30)</f>
        <v>0.85416666666666663</v>
      </c>
      <c r="F31" s="97" t="s">
        <v>59</v>
      </c>
      <c r="G31" s="91" t="str">
        <f>IF(F31="","",VLOOKUP(F31,'2019 PW A Teams'!$B$2:$C$9,2,FALSE))</f>
        <v>Rockies</v>
      </c>
      <c r="H31" s="97" t="s">
        <v>56</v>
      </c>
      <c r="I31" s="91" t="str">
        <f>IF(H31="","",VLOOKUP(H31,'2019 PW A Teams'!$B$2:$C$9,2,FALSE))</f>
        <v>Pirates</v>
      </c>
      <c r="J31" s="97" t="s">
        <v>65</v>
      </c>
      <c r="K31" s="45" t="str">
        <f t="shared" si="3"/>
        <v/>
      </c>
      <c r="L31" s="94"/>
      <c r="M31" s="94"/>
    </row>
    <row r="32" spans="1:13" s="90" customFormat="1" hidden="1" x14ac:dyDescent="0.25">
      <c r="A32" s="90" t="str">
        <f t="shared" si="1"/>
        <v/>
      </c>
      <c r="B32" s="44">
        <v>43594</v>
      </c>
      <c r="C32" s="45" t="str">
        <f t="shared" si="2"/>
        <v>Thu</v>
      </c>
      <c r="D32" s="46">
        <v>0.72916666666666663</v>
      </c>
      <c r="E32" s="47">
        <f>IF(D32="","",D32+'2019 PW A Teams'!$D$30)</f>
        <v>0.85416666666666663</v>
      </c>
      <c r="F32" s="97" t="s">
        <v>57</v>
      </c>
      <c r="G32" s="91" t="str">
        <f>IF(F32="","",VLOOKUP(F32,'2019 PW A Teams'!$B$2:$C$9,2,FALSE))</f>
        <v>BlueJays</v>
      </c>
      <c r="H32" s="97" t="s">
        <v>63</v>
      </c>
      <c r="I32" s="91" t="str">
        <f>IF(H32="","",VLOOKUP(H32,'2019 PW A Teams'!$B$2:$C$9,2,FALSE))</f>
        <v>Rays</v>
      </c>
      <c r="J32" s="97" t="s">
        <v>65</v>
      </c>
      <c r="K32" s="45" t="str">
        <f t="shared" si="3"/>
        <v/>
      </c>
      <c r="L32" s="94"/>
      <c r="M32" s="94"/>
    </row>
    <row r="33" spans="1:13" s="90" customFormat="1" x14ac:dyDescent="0.25">
      <c r="A33" s="90" t="str">
        <f t="shared" si="1"/>
        <v/>
      </c>
      <c r="B33" s="44">
        <v>43596</v>
      </c>
      <c r="C33" s="45" t="str">
        <f t="shared" si="2"/>
        <v>Sat</v>
      </c>
      <c r="D33" s="46">
        <v>0.41666666666666669</v>
      </c>
      <c r="E33" s="47">
        <f>IF(D33="","",D33+'2019 PW A Teams'!$D$30)</f>
        <v>0.54166666666666674</v>
      </c>
      <c r="F33" s="97" t="s">
        <v>56</v>
      </c>
      <c r="G33" s="91" t="str">
        <f>IF(F33="","",VLOOKUP(F33,'2019 PW A Teams'!$B$2:$C$9,2,FALSE))</f>
        <v>Pirates</v>
      </c>
      <c r="H33" s="97" t="s">
        <v>59</v>
      </c>
      <c r="I33" s="91" t="str">
        <f>IF(H33="","",VLOOKUP(H33,'2019 PW A Teams'!$B$2:$C$9,2,FALSE))</f>
        <v>Rockies</v>
      </c>
      <c r="J33" s="97" t="s">
        <v>65</v>
      </c>
      <c r="K33" s="45" t="str">
        <f t="shared" si="3"/>
        <v/>
      </c>
      <c r="L33" s="94"/>
      <c r="M33" s="94"/>
    </row>
    <row r="34" spans="1:13" s="90" customFormat="1" x14ac:dyDescent="0.25">
      <c r="A34" s="90" t="str">
        <f t="shared" si="1"/>
        <v/>
      </c>
      <c r="B34" s="44">
        <v>43596</v>
      </c>
      <c r="C34" s="45" t="str">
        <f t="shared" si="2"/>
        <v>Sat</v>
      </c>
      <c r="D34" s="46">
        <v>0.5625</v>
      </c>
      <c r="E34" s="47">
        <f>IF(D34="","",D34+'2019 PW A Teams'!$D$30)</f>
        <v>0.6875</v>
      </c>
      <c r="F34" s="97" t="s">
        <v>57</v>
      </c>
      <c r="G34" s="91" t="str">
        <f>IF(F34="","",VLOOKUP(F34,'2019 PW A Teams'!$B$2:$C$9,2,FALSE))</f>
        <v>BlueJays</v>
      </c>
      <c r="H34" s="97" t="s">
        <v>60</v>
      </c>
      <c r="I34" s="91" t="str">
        <f>IF(H34="","",VLOOKUP(H34,'2019 PW A Teams'!$B$2:$C$9,2,FALSE))</f>
        <v>Mets</v>
      </c>
      <c r="J34" s="97" t="s">
        <v>65</v>
      </c>
      <c r="K34" s="45" t="str">
        <f t="shared" si="3"/>
        <v/>
      </c>
      <c r="L34" s="94"/>
      <c r="M34" s="94"/>
    </row>
    <row r="35" spans="1:13" s="90" customFormat="1" x14ac:dyDescent="0.25">
      <c r="A35" s="90" t="str">
        <f t="shared" si="1"/>
        <v/>
      </c>
      <c r="B35" s="44">
        <v>43597</v>
      </c>
      <c r="C35" s="45" t="str">
        <f t="shared" si="2"/>
        <v>Sun</v>
      </c>
      <c r="D35" s="46">
        <v>0.41666666666666669</v>
      </c>
      <c r="E35" s="47">
        <f>IF(D35="","",D35+'2019 PW A Teams'!$D$30)</f>
        <v>0.54166666666666674</v>
      </c>
      <c r="F35" s="97" t="s">
        <v>62</v>
      </c>
      <c r="G35" s="91" t="str">
        <f>IF(F35="","",VLOOKUP(F35,'2019 PW A Teams'!$B$2:$C$9,2,FALSE))</f>
        <v>Athletics</v>
      </c>
      <c r="H35" s="97" t="s">
        <v>58</v>
      </c>
      <c r="I35" s="91" t="str">
        <f>IF(H35="","",VLOOKUP(H35,'2019 PW A Teams'!$B$2:$C$9,2,FALSE))</f>
        <v>Angels</v>
      </c>
      <c r="J35" s="97" t="s">
        <v>65</v>
      </c>
      <c r="K35" s="45" t="str">
        <f t="shared" si="3"/>
        <v/>
      </c>
      <c r="L35" s="94"/>
      <c r="M35" s="94"/>
    </row>
    <row r="36" spans="1:13" s="90" customFormat="1" x14ac:dyDescent="0.25">
      <c r="A36" s="90" t="str">
        <f t="shared" si="1"/>
        <v/>
      </c>
      <c r="B36" s="44">
        <v>43597</v>
      </c>
      <c r="C36" s="45" t="str">
        <f t="shared" si="2"/>
        <v>Sun</v>
      </c>
      <c r="D36" s="46">
        <v>0.5625</v>
      </c>
      <c r="E36" s="47">
        <f>IF(D36="","",D36+'2019 PW A Teams'!$D$30)</f>
        <v>0.6875</v>
      </c>
      <c r="F36" s="97" t="s">
        <v>63</v>
      </c>
      <c r="G36" s="91" t="str">
        <f>IF(F36="","",VLOOKUP(F36,'2019 PW A Teams'!$B$2:$C$9,2,FALSE))</f>
        <v>Rays</v>
      </c>
      <c r="H36" s="97" t="s">
        <v>61</v>
      </c>
      <c r="I36" s="91" t="str">
        <f>IF(H36="","",VLOOKUP(H36,'2019 PW A Teams'!$B$2:$C$9,2,FALSE))</f>
        <v>Mariners</v>
      </c>
      <c r="J36" s="97" t="s">
        <v>65</v>
      </c>
      <c r="K36" s="45" t="str">
        <f t="shared" si="3"/>
        <v/>
      </c>
      <c r="L36" s="94"/>
      <c r="M36" s="94"/>
    </row>
    <row r="37" spans="1:13" s="90" customFormat="1" hidden="1" x14ac:dyDescent="0.25">
      <c r="B37" s="44">
        <v>43598</v>
      </c>
      <c r="C37" s="45" t="str">
        <f t="shared" si="2"/>
        <v>Mon</v>
      </c>
      <c r="D37" s="46">
        <v>0.72916666666666663</v>
      </c>
      <c r="E37" s="47">
        <f>IF(D37="","",D37+'2019 PW A Teams'!$D$30)</f>
        <v>0.85416666666666663</v>
      </c>
      <c r="F37" s="97" t="s">
        <v>62</v>
      </c>
      <c r="G37" s="91" t="str">
        <f>IF(F37="","",VLOOKUP(F37,'2019 PW A Teams'!$B$2:$C$9,2,FALSE))</f>
        <v>Athletics</v>
      </c>
      <c r="H37" s="97" t="s">
        <v>63</v>
      </c>
      <c r="I37" s="91" t="str">
        <f>IF(H37="","",VLOOKUP(H37,'2019 PW A Teams'!$B$2:$C$9,2,FALSE))</f>
        <v>Rays</v>
      </c>
      <c r="J37" s="97" t="s">
        <v>65</v>
      </c>
      <c r="K37" s="45" t="str">
        <f t="shared" si="3"/>
        <v/>
      </c>
      <c r="L37" s="94"/>
      <c r="M37" s="94"/>
    </row>
    <row r="38" spans="1:13" s="90" customFormat="1" hidden="1" x14ac:dyDescent="0.25">
      <c r="A38" s="90" t="str">
        <f t="shared" si="1"/>
        <v/>
      </c>
      <c r="B38" s="44">
        <v>43599</v>
      </c>
      <c r="C38" s="45" t="str">
        <f t="shared" si="2"/>
        <v>Tue</v>
      </c>
      <c r="D38" s="46">
        <v>0.72916666666666663</v>
      </c>
      <c r="E38" s="47">
        <f>IF(D38="","",D38+'2019 PW A Teams'!$D$30)</f>
        <v>0.85416666666666663</v>
      </c>
      <c r="F38" s="97" t="s">
        <v>60</v>
      </c>
      <c r="G38" s="91" t="str">
        <f>IF(F38="","",VLOOKUP(F38,'2019 PW A Teams'!$B$2:$C$9,2,FALSE))</f>
        <v>Mets</v>
      </c>
      <c r="H38" s="97" t="s">
        <v>61</v>
      </c>
      <c r="I38" s="91" t="str">
        <f>IF(H38="","",VLOOKUP(H38,'2019 PW A Teams'!$B$2:$C$9,2,FALSE))</f>
        <v>Mariners</v>
      </c>
      <c r="J38" s="97" t="s">
        <v>65</v>
      </c>
      <c r="K38" s="45" t="str">
        <f t="shared" si="3"/>
        <v/>
      </c>
      <c r="L38" s="94"/>
      <c r="M38" s="94"/>
    </row>
    <row r="39" spans="1:13" s="90" customFormat="1" hidden="1" x14ac:dyDescent="0.25">
      <c r="A39" s="90" t="str">
        <f t="shared" si="1"/>
        <v/>
      </c>
      <c r="B39" s="44">
        <v>43600</v>
      </c>
      <c r="C39" s="45" t="str">
        <f t="shared" si="2"/>
        <v>Wed</v>
      </c>
      <c r="D39" s="46">
        <v>0.72916666666666663</v>
      </c>
      <c r="E39" s="47">
        <f>IF(D39="","",D39+'2019 PW A Teams'!$D$30)</f>
        <v>0.85416666666666663</v>
      </c>
      <c r="F39" s="97" t="s">
        <v>58</v>
      </c>
      <c r="G39" s="91" t="str">
        <f>IF(F39="","",VLOOKUP(F39,'2019 PW A Teams'!$B$2:$C$9,2,FALSE))</f>
        <v>Angels</v>
      </c>
      <c r="H39" s="97" t="s">
        <v>59</v>
      </c>
      <c r="I39" s="91" t="str">
        <f>IF(H39="","",VLOOKUP(H39,'2019 PW A Teams'!$B$2:$C$9,2,FALSE))</f>
        <v>Rockies</v>
      </c>
      <c r="J39" s="97" t="s">
        <v>65</v>
      </c>
      <c r="K39" s="45" t="str">
        <f t="shared" si="3"/>
        <v/>
      </c>
      <c r="L39" s="94"/>
      <c r="M39" s="94"/>
    </row>
    <row r="40" spans="1:13" s="90" customFormat="1" hidden="1" x14ac:dyDescent="0.25">
      <c r="A40" s="90" t="str">
        <f t="shared" si="1"/>
        <v/>
      </c>
      <c r="B40" s="44">
        <v>43601</v>
      </c>
      <c r="C40" s="45" t="str">
        <f t="shared" si="2"/>
        <v>Thu</v>
      </c>
      <c r="D40" s="46">
        <v>0.72916666666666663</v>
      </c>
      <c r="E40" s="47">
        <f>IF(D40="","",D40+'2019 PW A Teams'!$D$30)</f>
        <v>0.85416666666666663</v>
      </c>
      <c r="F40" s="97" t="s">
        <v>56</v>
      </c>
      <c r="G40" s="91" t="str">
        <f>IF(F40="","",VLOOKUP(F40,'2019 PW A Teams'!$B$2:$C$9,2,FALSE))</f>
        <v>Pirates</v>
      </c>
      <c r="H40" s="97" t="s">
        <v>57</v>
      </c>
      <c r="I40" s="91" t="str">
        <f>IF(H40="","",VLOOKUP(H40,'2019 PW A Teams'!$B$2:$C$9,2,FALSE))</f>
        <v>BlueJays</v>
      </c>
      <c r="J40" s="97" t="s">
        <v>65</v>
      </c>
      <c r="K40" s="45" t="str">
        <f t="shared" si="3"/>
        <v/>
      </c>
      <c r="L40" s="94"/>
      <c r="M40" s="94"/>
    </row>
    <row r="41" spans="1:13" s="90" customFormat="1" hidden="1" x14ac:dyDescent="0.25">
      <c r="A41" s="90" t="str">
        <f t="shared" si="1"/>
        <v/>
      </c>
      <c r="B41" s="44">
        <v>43606</v>
      </c>
      <c r="C41" s="45" t="str">
        <f t="shared" si="2"/>
        <v>Tue</v>
      </c>
      <c r="D41" s="46">
        <v>0.72916666666666663</v>
      </c>
      <c r="E41" s="47">
        <f>IF(D41="","",D41+'2019 PW A Teams'!$D$30)</f>
        <v>0.85416666666666663</v>
      </c>
      <c r="F41" s="97" t="s">
        <v>57</v>
      </c>
      <c r="G41" s="91" t="str">
        <f>IF(F41="","",VLOOKUP(F41,'2019 PW A Teams'!$B$2:$C$9,2,FALSE))</f>
        <v>BlueJays</v>
      </c>
      <c r="H41" s="97" t="s">
        <v>62</v>
      </c>
      <c r="I41" s="91" t="str">
        <f>IF(H41="","",VLOOKUP(H41,'2019 PW A Teams'!$B$2:$C$9,2,FALSE))</f>
        <v>Athletics</v>
      </c>
      <c r="J41" s="97" t="s">
        <v>65</v>
      </c>
      <c r="K41" s="45" t="str">
        <f t="shared" si="3"/>
        <v/>
      </c>
      <c r="L41" s="94"/>
      <c r="M41" s="94"/>
    </row>
    <row r="42" spans="1:13" s="90" customFormat="1" hidden="1" x14ac:dyDescent="0.25">
      <c r="A42" s="90" t="str">
        <f t="shared" si="1"/>
        <v/>
      </c>
      <c r="B42" s="44">
        <v>43607</v>
      </c>
      <c r="C42" s="45" t="str">
        <f t="shared" si="2"/>
        <v>Wed</v>
      </c>
      <c r="D42" s="46">
        <v>0.72916666666666663</v>
      </c>
      <c r="E42" s="47">
        <f>IF(D42="","",D42+'2019 PW A Teams'!$D$30)</f>
        <v>0.85416666666666663</v>
      </c>
      <c r="F42" s="97" t="s">
        <v>59</v>
      </c>
      <c r="G42" s="91" t="str">
        <f>IF(F42="","",VLOOKUP(F42,'2019 PW A Teams'!$B$2:$C$9,2,FALSE))</f>
        <v>Rockies</v>
      </c>
      <c r="H42" s="97" t="s">
        <v>60</v>
      </c>
      <c r="I42" s="91" t="str">
        <f>IF(H42="","",VLOOKUP(H42,'2019 PW A Teams'!$B$2:$C$9,2,FALSE))</f>
        <v>Mets</v>
      </c>
      <c r="J42" s="97" t="s">
        <v>65</v>
      </c>
      <c r="K42" s="45" t="str">
        <f t="shared" si="3"/>
        <v/>
      </c>
      <c r="L42" s="94"/>
      <c r="M42" s="94"/>
    </row>
    <row r="43" spans="1:13" s="90" customFormat="1" hidden="1" x14ac:dyDescent="0.25">
      <c r="A43" s="90" t="str">
        <f t="shared" si="1"/>
        <v/>
      </c>
      <c r="B43" s="44">
        <v>43608</v>
      </c>
      <c r="C43" s="45" t="str">
        <f t="shared" si="2"/>
        <v>Thu</v>
      </c>
      <c r="D43" s="46">
        <v>0.72916666666666663</v>
      </c>
      <c r="E43" s="47">
        <f>IF(D43="","",D43+'2019 PW A Teams'!$D$30)</f>
        <v>0.85416666666666663</v>
      </c>
      <c r="F43" s="97" t="s">
        <v>61</v>
      </c>
      <c r="G43" s="91" t="str">
        <f>IF(F43="","",VLOOKUP(F43,'2019 PW A Teams'!$B$2:$C$9,2,FALSE))</f>
        <v>Mariners</v>
      </c>
      <c r="H43" s="97" t="s">
        <v>58</v>
      </c>
      <c r="I43" s="91" t="str">
        <f>IF(H43="","",VLOOKUP(H43,'2019 PW A Teams'!$B$2:$C$9,2,FALSE))</f>
        <v>Angels</v>
      </c>
      <c r="J43" s="97" t="s">
        <v>65</v>
      </c>
      <c r="K43" s="45" t="str">
        <f t="shared" si="3"/>
        <v/>
      </c>
      <c r="L43" s="94"/>
      <c r="M43" s="94"/>
    </row>
    <row r="44" spans="1:13" s="90" customFormat="1" x14ac:dyDescent="0.25">
      <c r="A44" s="90" t="str">
        <f t="shared" si="1"/>
        <v/>
      </c>
      <c r="B44" s="44">
        <v>43609</v>
      </c>
      <c r="C44" s="45" t="str">
        <f t="shared" si="2"/>
        <v>Fri</v>
      </c>
      <c r="D44" s="46">
        <v>0.72916666666666663</v>
      </c>
      <c r="E44" s="47">
        <f>IF(D44="","",D44+'2019 PW A Teams'!$D$30)</f>
        <v>0.85416666666666663</v>
      </c>
      <c r="F44" s="97" t="s">
        <v>63</v>
      </c>
      <c r="G44" s="91" t="str">
        <f>IF(F44="","",VLOOKUP(F44,'2019 PW A Teams'!$B$2:$C$9,2,FALSE))</f>
        <v>Rays</v>
      </c>
      <c r="H44" s="97" t="s">
        <v>56</v>
      </c>
      <c r="I44" s="91" t="str">
        <f>IF(H44="","",VLOOKUP(H44,'2019 PW A Teams'!$B$2:$C$9,2,FALSE))</f>
        <v>Pirates</v>
      </c>
      <c r="J44" s="97" t="s">
        <v>65</v>
      </c>
      <c r="K44" s="45" t="str">
        <f t="shared" si="3"/>
        <v/>
      </c>
      <c r="L44" s="94"/>
      <c r="M44" s="94"/>
    </row>
    <row r="45" spans="1:13" s="90" customFormat="1" x14ac:dyDescent="0.25">
      <c r="A45" s="90" t="str">
        <f t="shared" si="1"/>
        <v/>
      </c>
      <c r="B45" s="44">
        <v>43610</v>
      </c>
      <c r="C45" s="45" t="str">
        <f t="shared" si="2"/>
        <v>Sat</v>
      </c>
      <c r="D45" s="46">
        <v>0.41666666666666669</v>
      </c>
      <c r="E45" s="47">
        <f>IF(D45="","",D45+'2019 PW A Teams'!$D$30)</f>
        <v>0.54166666666666674</v>
      </c>
      <c r="F45" s="97" t="s">
        <v>60</v>
      </c>
      <c r="G45" s="91" t="str">
        <f>IF(F45="","",VLOOKUP(F45,'2019 PW A Teams'!$B$2:$C$9,2,FALSE))</f>
        <v>Mets</v>
      </c>
      <c r="H45" s="97" t="s">
        <v>58</v>
      </c>
      <c r="I45" s="91" t="str">
        <f>IF(H45="","",VLOOKUP(H45,'2019 PW A Teams'!$B$2:$C$9,2,FALSE))</f>
        <v>Angels</v>
      </c>
      <c r="J45" s="97" t="s">
        <v>65</v>
      </c>
      <c r="K45" s="45" t="str">
        <f t="shared" si="3"/>
        <v/>
      </c>
      <c r="L45" s="94"/>
      <c r="M45" s="94"/>
    </row>
    <row r="46" spans="1:13" s="90" customFormat="1" x14ac:dyDescent="0.25">
      <c r="A46" s="90" t="str">
        <f t="shared" si="1"/>
        <v/>
      </c>
      <c r="B46" s="44">
        <v>43610</v>
      </c>
      <c r="C46" s="45" t="str">
        <f t="shared" si="2"/>
        <v>Sat</v>
      </c>
      <c r="D46" s="46">
        <v>0.5625</v>
      </c>
      <c r="E46" s="47">
        <f>IF(D46="","",D46+'2019 PW A Teams'!$D$30)</f>
        <v>0.6875</v>
      </c>
      <c r="F46" s="97" t="s">
        <v>59</v>
      </c>
      <c r="G46" s="91" t="str">
        <f>IF(F46="","",VLOOKUP(F46,'2019 PW A Teams'!$B$2:$C$9,2,FALSE))</f>
        <v>Rockies</v>
      </c>
      <c r="H46" s="97" t="s">
        <v>62</v>
      </c>
      <c r="I46" s="91" t="str">
        <f>IF(H46="","",VLOOKUP(H46,'2019 PW A Teams'!$B$2:$C$9,2,FALSE))</f>
        <v>Athletics</v>
      </c>
      <c r="J46" s="97" t="s">
        <v>65</v>
      </c>
      <c r="K46" s="45" t="str">
        <f t="shared" si="3"/>
        <v/>
      </c>
      <c r="L46" s="94"/>
      <c r="M46" s="94"/>
    </row>
    <row r="47" spans="1:13" s="90" customFormat="1" x14ac:dyDescent="0.25">
      <c r="A47" s="90" t="str">
        <f t="shared" si="1"/>
        <v/>
      </c>
      <c r="B47" s="44">
        <v>43611</v>
      </c>
      <c r="C47" s="45" t="str">
        <f t="shared" si="2"/>
        <v>Sun</v>
      </c>
      <c r="D47" s="46">
        <v>0.41666666666666669</v>
      </c>
      <c r="E47" s="47">
        <f>IF(D47="","",D47+'2019 PW A Teams'!$D$30)</f>
        <v>0.54166666666666674</v>
      </c>
      <c r="F47" s="97" t="s">
        <v>57</v>
      </c>
      <c r="G47" s="91" t="str">
        <f>IF(F47="","",VLOOKUP(F47,'2019 PW A Teams'!$B$2:$C$9,2,FALSE))</f>
        <v>BlueJays</v>
      </c>
      <c r="H47" s="97" t="s">
        <v>63</v>
      </c>
      <c r="I47" s="91" t="str">
        <f>IF(H47="","",VLOOKUP(H47,'2019 PW A Teams'!$B$2:$C$9,2,FALSE))</f>
        <v>Rays</v>
      </c>
      <c r="J47" s="97" t="s">
        <v>65</v>
      </c>
      <c r="K47" s="45" t="str">
        <f t="shared" si="3"/>
        <v/>
      </c>
      <c r="L47" s="94"/>
      <c r="M47" s="94"/>
    </row>
    <row r="48" spans="1:13" s="90" customFormat="1" x14ac:dyDescent="0.25">
      <c r="A48" s="90" t="str">
        <f t="shared" si="1"/>
        <v/>
      </c>
      <c r="B48" s="44">
        <v>43611</v>
      </c>
      <c r="C48" s="45" t="str">
        <f t="shared" si="2"/>
        <v>Sun</v>
      </c>
      <c r="D48" s="46">
        <v>0.5625</v>
      </c>
      <c r="E48" s="47">
        <f>IF(D48="","",D48+'2019 PW A Teams'!$D$30)</f>
        <v>0.6875</v>
      </c>
      <c r="F48" s="97" t="s">
        <v>61</v>
      </c>
      <c r="G48" s="91" t="str">
        <f>IF(F48="","",VLOOKUP(F48,'2019 PW A Teams'!$B$2:$C$9,2,FALSE))</f>
        <v>Mariners</v>
      </c>
      <c r="H48" s="97" t="s">
        <v>56</v>
      </c>
      <c r="I48" s="91" t="str">
        <f>IF(H48="","",VLOOKUP(H48,'2019 PW A Teams'!$B$2:$C$9,2,FALSE))</f>
        <v>Pirates</v>
      </c>
      <c r="J48" s="97" t="s">
        <v>65</v>
      </c>
      <c r="K48" s="45" t="str">
        <f t="shared" si="3"/>
        <v/>
      </c>
      <c r="L48" s="94"/>
      <c r="M48" s="94"/>
    </row>
    <row r="49" spans="1:13" s="90" customFormat="1" hidden="1" x14ac:dyDescent="0.25">
      <c r="A49" s="90" t="str">
        <f t="shared" si="1"/>
        <v/>
      </c>
      <c r="B49" s="44">
        <v>43612</v>
      </c>
      <c r="C49" s="45" t="str">
        <f t="shared" si="2"/>
        <v>Mon</v>
      </c>
      <c r="D49" s="46">
        <v>0.72916666666666663</v>
      </c>
      <c r="E49" s="47">
        <f>IF(D49="","",D49+'2019 PW A Teams'!$D$30)</f>
        <v>0.85416666666666663</v>
      </c>
      <c r="F49" s="97" t="s">
        <v>62</v>
      </c>
      <c r="G49" s="91" t="str">
        <f>IF(F49="","",VLOOKUP(F49,'2019 PW A Teams'!$B$2:$C$9,2,FALSE))</f>
        <v>Athletics</v>
      </c>
      <c r="H49" s="97" t="s">
        <v>60</v>
      </c>
      <c r="I49" s="91" t="str">
        <f>IF(H49="","",VLOOKUP(H49,'2019 PW A Teams'!$B$2:$C$9,2,FALSE))</f>
        <v>Mets</v>
      </c>
      <c r="J49" s="97" t="s">
        <v>65</v>
      </c>
      <c r="K49" s="45" t="str">
        <f t="shared" si="3"/>
        <v/>
      </c>
      <c r="L49" s="94"/>
      <c r="M49" s="94"/>
    </row>
    <row r="50" spans="1:13" s="90" customFormat="1" hidden="1" x14ac:dyDescent="0.25">
      <c r="A50" s="90" t="str">
        <f t="shared" si="1"/>
        <v/>
      </c>
      <c r="B50" s="44">
        <v>43613</v>
      </c>
      <c r="C50" s="45" t="str">
        <f t="shared" si="2"/>
        <v>Tue</v>
      </c>
      <c r="D50" s="46">
        <v>0.72916666666666663</v>
      </c>
      <c r="E50" s="47">
        <f>IF(D50="","",D50+'2019 PW A Teams'!$D$30)</f>
        <v>0.85416666666666663</v>
      </c>
      <c r="F50" s="97" t="s">
        <v>59</v>
      </c>
      <c r="G50" s="91" t="str">
        <f>IF(F50="","",VLOOKUP(F50,'2019 PW A Teams'!$B$2:$C$9,2,FALSE))</f>
        <v>Rockies</v>
      </c>
      <c r="H50" s="97" t="s">
        <v>57</v>
      </c>
      <c r="I50" s="91" t="str">
        <f>IF(H50="","",VLOOKUP(H50,'2019 PW A Teams'!$B$2:$C$9,2,FALSE))</f>
        <v>BlueJays</v>
      </c>
      <c r="J50" s="97" t="s">
        <v>65</v>
      </c>
      <c r="K50" s="45" t="str">
        <f t="shared" si="3"/>
        <v/>
      </c>
      <c r="L50" s="94"/>
      <c r="M50" s="94"/>
    </row>
    <row r="51" spans="1:13" s="90" customFormat="1" hidden="1" x14ac:dyDescent="0.25">
      <c r="A51" s="90" t="str">
        <f t="shared" si="1"/>
        <v/>
      </c>
      <c r="B51" s="44">
        <v>43614</v>
      </c>
      <c r="C51" s="45" t="str">
        <f t="shared" si="2"/>
        <v>Wed</v>
      </c>
      <c r="D51" s="46">
        <v>0.72916666666666663</v>
      </c>
      <c r="E51" s="47">
        <f>IF(D51="","",D51+'2019 PW A Teams'!$D$30)</f>
        <v>0.85416666666666663</v>
      </c>
      <c r="F51" s="97" t="s">
        <v>58</v>
      </c>
      <c r="G51" s="91" t="str">
        <f>IF(F51="","",VLOOKUP(F51,'2019 PW A Teams'!$B$2:$C$9,2,FALSE))</f>
        <v>Angels</v>
      </c>
      <c r="H51" s="97" t="s">
        <v>61</v>
      </c>
      <c r="I51" s="91" t="str">
        <f>IF(H51="","",VLOOKUP(H51,'2019 PW A Teams'!$B$2:$C$9,2,FALSE))</f>
        <v>Mariners</v>
      </c>
      <c r="J51" s="97" t="s">
        <v>65</v>
      </c>
      <c r="K51" s="45" t="str">
        <f t="shared" si="3"/>
        <v/>
      </c>
      <c r="L51" s="94"/>
      <c r="M51" s="94"/>
    </row>
    <row r="52" spans="1:13" s="90" customFormat="1" hidden="1" x14ac:dyDescent="0.25">
      <c r="A52" s="90" t="str">
        <f t="shared" si="1"/>
        <v/>
      </c>
      <c r="B52" s="44">
        <v>43615</v>
      </c>
      <c r="C52" s="45" t="str">
        <f t="shared" si="2"/>
        <v>Thu</v>
      </c>
      <c r="D52" s="46">
        <v>0.72916666666666663</v>
      </c>
      <c r="E52" s="47">
        <f>IF(D52="","",D52+'2019 PW A Teams'!$D$30)</f>
        <v>0.85416666666666663</v>
      </c>
      <c r="F52" s="97" t="s">
        <v>56</v>
      </c>
      <c r="G52" s="91" t="str">
        <f>IF(F52="","",VLOOKUP(F52,'2019 PW A Teams'!$B$2:$C$9,2,FALSE))</f>
        <v>Pirates</v>
      </c>
      <c r="H52" s="97" t="s">
        <v>63</v>
      </c>
      <c r="I52" s="91" t="str">
        <f>IF(H52="","",VLOOKUP(H52,'2019 PW A Teams'!$B$2:$C$9,2,FALSE))</f>
        <v>Rays</v>
      </c>
      <c r="J52" s="97" t="s">
        <v>65</v>
      </c>
      <c r="K52" s="45" t="str">
        <f t="shared" si="3"/>
        <v/>
      </c>
      <c r="L52" s="94"/>
      <c r="M52" s="94"/>
    </row>
    <row r="53" spans="1:13" s="90" customFormat="1" x14ac:dyDescent="0.25">
      <c r="A53" s="90" t="str">
        <f t="shared" si="1"/>
        <v/>
      </c>
      <c r="B53" s="44">
        <v>43617</v>
      </c>
      <c r="C53" s="45" t="str">
        <f t="shared" si="2"/>
        <v>Sat</v>
      </c>
      <c r="D53" s="46">
        <v>0.41666666666666669</v>
      </c>
      <c r="E53" s="47">
        <f>IF(D53="","",D53+'2019 PW A Teams'!$D$30)</f>
        <v>0.54166666666666674</v>
      </c>
      <c r="F53" s="97" t="s">
        <v>61</v>
      </c>
      <c r="G53" s="91" t="str">
        <f>IF(F53="","",VLOOKUP(F53,'2019 PW A Teams'!$B$2:$C$9,2,FALSE))</f>
        <v>Mariners</v>
      </c>
      <c r="H53" s="97" t="s">
        <v>59</v>
      </c>
      <c r="I53" s="91" t="str">
        <f>IF(H53="","",VLOOKUP(H53,'2019 PW A Teams'!$B$2:$C$9,2,FALSE))</f>
        <v>Rockies</v>
      </c>
      <c r="J53" s="97" t="s">
        <v>65</v>
      </c>
      <c r="K53" s="45" t="str">
        <f t="shared" si="3"/>
        <v/>
      </c>
      <c r="L53" s="94"/>
      <c r="M53" s="94"/>
    </row>
    <row r="54" spans="1:13" s="90" customFormat="1" x14ac:dyDescent="0.25">
      <c r="A54" s="90" t="str">
        <f t="shared" si="1"/>
        <v/>
      </c>
      <c r="B54" s="44">
        <v>43617</v>
      </c>
      <c r="C54" s="45" t="str">
        <f t="shared" si="2"/>
        <v>Sat</v>
      </c>
      <c r="D54" s="46">
        <v>0.5625</v>
      </c>
      <c r="E54" s="47">
        <f>IF(D54="","",D54+'2019 PW A Teams'!$D$30)</f>
        <v>0.6875</v>
      </c>
      <c r="F54" s="97" t="s">
        <v>63</v>
      </c>
      <c r="G54" s="91" t="str">
        <f>IF(F54="","",VLOOKUP(F54,'2019 PW A Teams'!$B$2:$C$9,2,FALSE))</f>
        <v>Rays</v>
      </c>
      <c r="H54" s="97" t="s">
        <v>58</v>
      </c>
      <c r="I54" s="91" t="str">
        <f>IF(H54="","",VLOOKUP(H54,'2019 PW A Teams'!$B$2:$C$9,2,FALSE))</f>
        <v>Angels</v>
      </c>
      <c r="J54" s="97" t="s">
        <v>65</v>
      </c>
      <c r="K54" s="45" t="str">
        <f t="shared" si="3"/>
        <v/>
      </c>
      <c r="L54" s="94"/>
      <c r="M54" s="94"/>
    </row>
    <row r="55" spans="1:13" s="90" customFormat="1" x14ac:dyDescent="0.25">
      <c r="A55" s="90" t="str">
        <f t="shared" si="1"/>
        <v/>
      </c>
      <c r="B55" s="44">
        <v>43618</v>
      </c>
      <c r="C55" s="45" t="str">
        <f t="shared" si="2"/>
        <v>Sun</v>
      </c>
      <c r="D55" s="46">
        <v>0.41666666666666669</v>
      </c>
      <c r="E55" s="47">
        <f>IF(D55="","",D55+'2019 PW A Teams'!$D$30)</f>
        <v>0.54166666666666674</v>
      </c>
      <c r="F55" s="97" t="s">
        <v>56</v>
      </c>
      <c r="G55" s="91" t="str">
        <f>IF(F55="","",VLOOKUP(F55,'2019 PW A Teams'!$B$2:$C$9,2,FALSE))</f>
        <v>Pirates</v>
      </c>
      <c r="H55" s="97" t="s">
        <v>62</v>
      </c>
      <c r="I55" s="91" t="str">
        <f>IF(H55="","",VLOOKUP(H55,'2019 PW A Teams'!$B$2:$C$9,2,FALSE))</f>
        <v>Athletics</v>
      </c>
      <c r="J55" s="97" t="s">
        <v>65</v>
      </c>
      <c r="K55" s="45" t="str">
        <f t="shared" si="3"/>
        <v/>
      </c>
      <c r="L55" s="94"/>
      <c r="M55" s="94"/>
    </row>
    <row r="56" spans="1:13" s="90" customFormat="1" x14ac:dyDescent="0.25">
      <c r="A56" s="90" t="str">
        <f t="shared" si="1"/>
        <v/>
      </c>
      <c r="B56" s="44">
        <v>43618</v>
      </c>
      <c r="C56" s="45" t="str">
        <f t="shared" si="2"/>
        <v>Sun</v>
      </c>
      <c r="D56" s="46">
        <v>0.5625</v>
      </c>
      <c r="E56" s="47">
        <f>IF(D56="","",D56+'2019 PW A Teams'!$D$30)</f>
        <v>0.6875</v>
      </c>
      <c r="F56" s="97" t="s">
        <v>57</v>
      </c>
      <c r="G56" s="91" t="str">
        <f>IF(F56="","",VLOOKUP(F56,'2019 PW A Teams'!$B$2:$C$9,2,FALSE))</f>
        <v>BlueJays</v>
      </c>
      <c r="H56" s="97" t="s">
        <v>60</v>
      </c>
      <c r="I56" s="91" t="str">
        <f>IF(H56="","",VLOOKUP(H56,'2019 PW A Teams'!$B$2:$C$9,2,FALSE))</f>
        <v>Mets</v>
      </c>
      <c r="J56" s="97" t="s">
        <v>65</v>
      </c>
      <c r="K56" s="45" t="str">
        <f t="shared" si="3"/>
        <v/>
      </c>
      <c r="L56" s="94"/>
      <c r="M56" s="94"/>
    </row>
    <row r="57" spans="1:13" s="90" customFormat="1" hidden="1" x14ac:dyDescent="0.25">
      <c r="A57" s="90" t="str">
        <f t="shared" si="1"/>
        <v/>
      </c>
      <c r="B57" s="44">
        <v>43619</v>
      </c>
      <c r="C57" s="45" t="str">
        <f t="shared" si="2"/>
        <v>Mon</v>
      </c>
      <c r="D57" s="46">
        <v>0.72916666666666663</v>
      </c>
      <c r="E57" s="47">
        <f>IF(D57="","",D57+'2019 PW A Teams'!$D$30)</f>
        <v>0.85416666666666663</v>
      </c>
      <c r="F57" s="97" t="s">
        <v>62</v>
      </c>
      <c r="G57" s="91" t="str">
        <f>IF(F57="","",VLOOKUP(F57,'2019 PW A Teams'!$B$2:$C$9,2,FALSE))</f>
        <v>Athletics</v>
      </c>
      <c r="H57" s="97" t="s">
        <v>63</v>
      </c>
      <c r="I57" s="91" t="str">
        <f>IF(H57="","",VLOOKUP(H57,'2019 PW A Teams'!$B$2:$C$9,2,FALSE))</f>
        <v>Rays</v>
      </c>
      <c r="J57" s="97" t="s">
        <v>65</v>
      </c>
      <c r="K57" s="45" t="str">
        <f t="shared" si="3"/>
        <v/>
      </c>
      <c r="L57" s="94"/>
      <c r="M57" s="94"/>
    </row>
    <row r="58" spans="1:13" s="90" customFormat="1" hidden="1" x14ac:dyDescent="0.25">
      <c r="A58" s="90" t="str">
        <f t="shared" si="1"/>
        <v/>
      </c>
      <c r="B58" s="44">
        <v>43620</v>
      </c>
      <c r="C58" s="45" t="str">
        <f t="shared" si="2"/>
        <v>Tue</v>
      </c>
      <c r="D58" s="46">
        <v>0.72916666666666663</v>
      </c>
      <c r="E58" s="47">
        <f>IF(D58="","",D58+'2019 PW A Teams'!$D$30)</f>
        <v>0.85416666666666663</v>
      </c>
      <c r="F58" s="97" t="s">
        <v>59</v>
      </c>
      <c r="G58" s="91" t="str">
        <f>IF(F58="","",VLOOKUP(F58,'2019 PW A Teams'!$B$2:$C$9,2,FALSE))</f>
        <v>Rockies</v>
      </c>
      <c r="H58" s="97" t="s">
        <v>60</v>
      </c>
      <c r="I58" s="91" t="str">
        <f>IF(H58="","",VLOOKUP(H58,'2019 PW A Teams'!$B$2:$C$9,2,FALSE))</f>
        <v>Mets</v>
      </c>
      <c r="J58" s="97" t="s">
        <v>65</v>
      </c>
      <c r="K58" s="45" t="str">
        <f t="shared" si="3"/>
        <v/>
      </c>
      <c r="L58" s="94"/>
      <c r="M58" s="94"/>
    </row>
    <row r="59" spans="1:13" s="90" customFormat="1" hidden="1" x14ac:dyDescent="0.25">
      <c r="A59" s="90" t="str">
        <f t="shared" si="1"/>
        <v/>
      </c>
      <c r="B59" s="44">
        <v>43621</v>
      </c>
      <c r="C59" s="45" t="str">
        <f t="shared" si="2"/>
        <v>Wed</v>
      </c>
      <c r="D59" s="46">
        <v>0.72916666666666663</v>
      </c>
      <c r="E59" s="47">
        <f>IF(D59="","",D59+'2019 PW A Teams'!$D$30)</f>
        <v>0.85416666666666663</v>
      </c>
      <c r="F59" s="97" t="s">
        <v>61</v>
      </c>
      <c r="G59" s="91" t="str">
        <f>IF(F59="","",VLOOKUP(F59,'2019 PW A Teams'!$B$2:$C$9,2,FALSE))</f>
        <v>Mariners</v>
      </c>
      <c r="H59" s="97" t="s">
        <v>57</v>
      </c>
      <c r="I59" s="91" t="str">
        <f>IF(H59="","",VLOOKUP(H59,'2019 PW A Teams'!$B$2:$C$9,2,FALSE))</f>
        <v>BlueJays</v>
      </c>
      <c r="J59" s="97" t="s">
        <v>65</v>
      </c>
      <c r="K59" s="45" t="str">
        <f t="shared" si="3"/>
        <v/>
      </c>
      <c r="L59" s="94"/>
      <c r="M59" s="94"/>
    </row>
    <row r="60" spans="1:13" s="90" customFormat="1" hidden="1" x14ac:dyDescent="0.25">
      <c r="A60" s="90" t="str">
        <f t="shared" si="1"/>
        <v/>
      </c>
      <c r="B60" s="44">
        <v>43622</v>
      </c>
      <c r="C60" s="45" t="str">
        <f t="shared" si="2"/>
        <v>Thu</v>
      </c>
      <c r="D60" s="46">
        <v>0.72916666666666663</v>
      </c>
      <c r="E60" s="47">
        <f>IF(D60="","",D60+'2019 PW A Teams'!$D$30)</f>
        <v>0.85416666666666663</v>
      </c>
      <c r="F60" s="97" t="s">
        <v>58</v>
      </c>
      <c r="G60" s="91" t="str">
        <f>IF(F60="","",VLOOKUP(F60,'2019 PW A Teams'!$B$2:$C$9,2,FALSE))</f>
        <v>Angels</v>
      </c>
      <c r="H60" s="97" t="s">
        <v>56</v>
      </c>
      <c r="I60" s="91" t="str">
        <f>IF(H60="","",VLOOKUP(H60,'2019 PW A Teams'!$B$2:$C$9,2,FALSE))</f>
        <v>Pirates</v>
      </c>
      <c r="J60" s="97" t="s">
        <v>65</v>
      </c>
      <c r="K60" s="45" t="str">
        <f t="shared" si="3"/>
        <v/>
      </c>
      <c r="L60" s="94"/>
      <c r="M60" s="94"/>
    </row>
    <row r="61" spans="1:13" s="90" customFormat="1" x14ac:dyDescent="0.25">
      <c r="F61" s="94"/>
      <c r="G61" s="94"/>
      <c r="H61" s="94"/>
      <c r="I61" s="94"/>
    </row>
    <row r="62" spans="1:13" s="90" customFormat="1" x14ac:dyDescent="0.25">
      <c r="F62" s="94"/>
      <c r="G62" s="94"/>
      <c r="H62" s="94"/>
      <c r="I62" s="94"/>
    </row>
    <row r="63" spans="1:13" s="90" customFormat="1" x14ac:dyDescent="0.25">
      <c r="F63" s="94"/>
      <c r="G63" s="94"/>
      <c r="H63" s="94"/>
      <c r="I63" s="94"/>
    </row>
    <row r="64" spans="1:13" s="90" customFormat="1" x14ac:dyDescent="0.25">
      <c r="F64" s="94"/>
      <c r="G64" s="94"/>
      <c r="H64" s="94"/>
      <c r="I64" s="94"/>
    </row>
    <row r="65" spans="6:9" s="90" customFormat="1" x14ac:dyDescent="0.25">
      <c r="F65" s="94"/>
      <c r="G65" s="94"/>
      <c r="H65" s="94"/>
      <c r="I65" s="94"/>
    </row>
    <row r="66" spans="6:9" s="90" customFormat="1" x14ac:dyDescent="0.25">
      <c r="F66" s="94"/>
      <c r="G66" s="94"/>
      <c r="H66" s="94"/>
      <c r="I66" s="94"/>
    </row>
    <row r="67" spans="6:9" s="90" customFormat="1" x14ac:dyDescent="0.25">
      <c r="F67" s="94"/>
      <c r="G67" s="94"/>
      <c r="H67" s="94"/>
      <c r="I67" s="94"/>
    </row>
    <row r="68" spans="6:9" s="90" customFormat="1" x14ac:dyDescent="0.25">
      <c r="F68" s="94"/>
      <c r="G68" s="94"/>
      <c r="H68" s="94"/>
      <c r="I68" s="94"/>
    </row>
    <row r="69" spans="6:9" s="90" customFormat="1" x14ac:dyDescent="0.25">
      <c r="F69" s="94"/>
      <c r="G69" s="94"/>
      <c r="H69" s="94"/>
      <c r="I69" s="94"/>
    </row>
    <row r="70" spans="6:9" s="90" customFormat="1" x14ac:dyDescent="0.25">
      <c r="F70" s="94"/>
      <c r="G70" s="94"/>
      <c r="H70" s="94"/>
      <c r="I70" s="94"/>
    </row>
    <row r="71" spans="6:9" s="90" customFormat="1" x14ac:dyDescent="0.25">
      <c r="F71" s="94"/>
      <c r="G71" s="94"/>
      <c r="H71" s="94"/>
      <c r="I71" s="94"/>
    </row>
    <row r="72" spans="6:9" s="90" customFormat="1" x14ac:dyDescent="0.25">
      <c r="F72" s="94"/>
      <c r="G72" s="94"/>
      <c r="H72" s="94"/>
      <c r="I72" s="94"/>
    </row>
    <row r="73" spans="6:9" s="90" customFormat="1" x14ac:dyDescent="0.25">
      <c r="F73" s="94"/>
      <c r="G73" s="94"/>
      <c r="H73" s="94"/>
      <c r="I73" s="94"/>
    </row>
    <row r="74" spans="6:9" s="90" customFormat="1" x14ac:dyDescent="0.25">
      <c r="F74" s="94"/>
      <c r="G74" s="94"/>
      <c r="H74" s="94"/>
      <c r="I74" s="94"/>
    </row>
    <row r="75" spans="6:9" s="90" customFormat="1" x14ac:dyDescent="0.25">
      <c r="F75" s="94"/>
      <c r="G75" s="94"/>
      <c r="H75" s="94"/>
      <c r="I75" s="94"/>
    </row>
    <row r="76" spans="6:9" s="90" customFormat="1" x14ac:dyDescent="0.25">
      <c r="F76" s="94"/>
      <c r="G76" s="94"/>
      <c r="H76" s="94"/>
      <c r="I76" s="94"/>
    </row>
    <row r="77" spans="6:9" s="90" customFormat="1" x14ac:dyDescent="0.25">
      <c r="F77" s="94"/>
      <c r="G77" s="94"/>
      <c r="H77" s="94"/>
      <c r="I77" s="94"/>
    </row>
    <row r="78" spans="6:9" s="90" customFormat="1" x14ac:dyDescent="0.25">
      <c r="F78" s="94"/>
      <c r="G78" s="94"/>
      <c r="H78" s="94"/>
      <c r="I78" s="94"/>
    </row>
    <row r="79" spans="6:9" s="90" customFormat="1" x14ac:dyDescent="0.25">
      <c r="F79" s="94"/>
      <c r="G79" s="94"/>
      <c r="H79" s="94"/>
      <c r="I79" s="94"/>
    </row>
    <row r="80" spans="6:9" s="90" customFormat="1" x14ac:dyDescent="0.25">
      <c r="F80" s="94"/>
      <c r="G80" s="94"/>
      <c r="H80" s="94"/>
      <c r="I80" s="94"/>
    </row>
    <row r="81" spans="6:9" s="90" customFormat="1" x14ac:dyDescent="0.25">
      <c r="F81" s="94"/>
      <c r="G81" s="94"/>
      <c r="H81" s="94"/>
      <c r="I81" s="94"/>
    </row>
    <row r="82" spans="6:9" s="90" customFormat="1" x14ac:dyDescent="0.25">
      <c r="F82" s="94"/>
      <c r="G82" s="94"/>
      <c r="H82" s="94"/>
      <c r="I82" s="94"/>
    </row>
    <row r="83" spans="6:9" s="90" customFormat="1" x14ac:dyDescent="0.25">
      <c r="F83" s="94"/>
      <c r="G83" s="94"/>
      <c r="H83" s="94"/>
      <c r="I83" s="94"/>
    </row>
    <row r="84" spans="6:9" s="90" customFormat="1" x14ac:dyDescent="0.25">
      <c r="F84" s="94"/>
      <c r="G84" s="94"/>
      <c r="H84" s="94"/>
      <c r="I84" s="94"/>
    </row>
    <row r="85" spans="6:9" s="90" customFormat="1" x14ac:dyDescent="0.25">
      <c r="F85" s="94"/>
      <c r="G85" s="94"/>
      <c r="H85" s="94"/>
      <c r="I85" s="94"/>
    </row>
    <row r="86" spans="6:9" s="90" customFormat="1" x14ac:dyDescent="0.25">
      <c r="F86" s="94"/>
      <c r="G86" s="94"/>
      <c r="H86" s="94"/>
      <c r="I86" s="94"/>
    </row>
    <row r="87" spans="6:9" s="90" customFormat="1" x14ac:dyDescent="0.25">
      <c r="F87" s="94"/>
      <c r="G87" s="94"/>
      <c r="H87" s="94"/>
      <c r="I87" s="94"/>
    </row>
    <row r="88" spans="6:9" s="90" customFormat="1" x14ac:dyDescent="0.25">
      <c r="F88" s="94"/>
      <c r="G88" s="94"/>
      <c r="H88" s="94"/>
      <c r="I88" s="94"/>
    </row>
    <row r="89" spans="6:9" s="90" customFormat="1" x14ac:dyDescent="0.25">
      <c r="F89" s="94"/>
      <c r="G89" s="94"/>
      <c r="H89" s="94"/>
      <c r="I89" s="94"/>
    </row>
    <row r="90" spans="6:9" s="90" customFormat="1" x14ac:dyDescent="0.25">
      <c r="F90" s="94"/>
      <c r="G90" s="94"/>
      <c r="H90" s="94"/>
      <c r="I90" s="94"/>
    </row>
    <row r="91" spans="6:9" s="90" customFormat="1" x14ac:dyDescent="0.25">
      <c r="F91" s="94"/>
      <c r="G91" s="94"/>
      <c r="H91" s="94"/>
      <c r="I91" s="94"/>
    </row>
    <row r="92" spans="6:9" s="90" customFormat="1" x14ac:dyDescent="0.25">
      <c r="F92" s="94"/>
      <c r="G92" s="94"/>
      <c r="H92" s="94"/>
      <c r="I92" s="94"/>
    </row>
    <row r="93" spans="6:9" s="90" customFormat="1" x14ac:dyDescent="0.25">
      <c r="F93" s="94"/>
      <c r="G93" s="94"/>
      <c r="H93" s="94"/>
      <c r="I93" s="94"/>
    </row>
    <row r="94" spans="6:9" s="90" customFormat="1" x14ac:dyDescent="0.25">
      <c r="F94" s="94"/>
      <c r="G94" s="94"/>
      <c r="H94" s="94"/>
      <c r="I94" s="94"/>
    </row>
    <row r="95" spans="6:9" s="90" customFormat="1" x14ac:dyDescent="0.25">
      <c r="F95" s="94"/>
      <c r="G95" s="94"/>
      <c r="H95" s="94"/>
      <c r="I95" s="94"/>
    </row>
    <row r="96" spans="6:9" s="90" customFormat="1" x14ac:dyDescent="0.25">
      <c r="F96" s="94"/>
      <c r="G96" s="94"/>
      <c r="H96" s="94"/>
      <c r="I96" s="94"/>
    </row>
    <row r="97" spans="6:9" s="90" customFormat="1" x14ac:dyDescent="0.25">
      <c r="F97" s="94"/>
      <c r="G97" s="94"/>
      <c r="H97" s="94"/>
      <c r="I97" s="94"/>
    </row>
    <row r="98" spans="6:9" s="90" customFormat="1" x14ac:dyDescent="0.25">
      <c r="F98" s="94"/>
      <c r="G98" s="94"/>
      <c r="H98" s="94"/>
      <c r="I98" s="94"/>
    </row>
    <row r="99" spans="6:9" s="90" customFormat="1" x14ac:dyDescent="0.25">
      <c r="F99" s="94"/>
      <c r="G99" s="94"/>
      <c r="H99" s="94"/>
      <c r="I99" s="94"/>
    </row>
    <row r="100" spans="6:9" s="90" customFormat="1" x14ac:dyDescent="0.25">
      <c r="F100" s="94"/>
      <c r="G100" s="94"/>
      <c r="H100" s="94"/>
      <c r="I100" s="94"/>
    </row>
    <row r="101" spans="6:9" s="90" customFormat="1" x14ac:dyDescent="0.25">
      <c r="F101" s="94"/>
      <c r="G101" s="94"/>
      <c r="H101" s="94"/>
      <c r="I101" s="94"/>
    </row>
    <row r="102" spans="6:9" s="90" customFormat="1" x14ac:dyDescent="0.25">
      <c r="F102" s="94"/>
      <c r="G102" s="94"/>
      <c r="H102" s="94"/>
      <c r="I102" s="94"/>
    </row>
    <row r="103" spans="6:9" s="90" customFormat="1" x14ac:dyDescent="0.25">
      <c r="F103" s="94"/>
      <c r="G103" s="94"/>
      <c r="H103" s="94"/>
      <c r="I103" s="94"/>
    </row>
    <row r="104" spans="6:9" s="90" customFormat="1" x14ac:dyDescent="0.25">
      <c r="F104" s="94"/>
      <c r="G104" s="94"/>
      <c r="H104" s="94"/>
      <c r="I104" s="94"/>
    </row>
    <row r="105" spans="6:9" s="90" customFormat="1" x14ac:dyDescent="0.25">
      <c r="F105" s="94"/>
      <c r="G105" s="94"/>
      <c r="H105" s="94"/>
      <c r="I105" s="94"/>
    </row>
    <row r="106" spans="6:9" s="90" customFormat="1" x14ac:dyDescent="0.25">
      <c r="F106" s="94"/>
      <c r="G106" s="94"/>
      <c r="H106" s="94"/>
      <c r="I106" s="94"/>
    </row>
    <row r="107" spans="6:9" s="90" customFormat="1" x14ac:dyDescent="0.25">
      <c r="F107" s="94"/>
      <c r="G107" s="94"/>
      <c r="H107" s="94"/>
      <c r="I107" s="94"/>
    </row>
    <row r="108" spans="6:9" s="90" customFormat="1" x14ac:dyDescent="0.25">
      <c r="F108" s="94"/>
      <c r="G108" s="94"/>
      <c r="H108" s="94"/>
      <c r="I108" s="94"/>
    </row>
    <row r="109" spans="6:9" s="90" customFormat="1" x14ac:dyDescent="0.25">
      <c r="F109" s="94"/>
      <c r="G109" s="94"/>
      <c r="H109" s="94"/>
      <c r="I109" s="94"/>
    </row>
    <row r="110" spans="6:9" s="90" customFormat="1" x14ac:dyDescent="0.25">
      <c r="F110" s="94"/>
      <c r="G110" s="94"/>
      <c r="H110" s="94"/>
      <c r="I110" s="94"/>
    </row>
    <row r="111" spans="6:9" s="90" customFormat="1" x14ac:dyDescent="0.25">
      <c r="F111" s="94"/>
      <c r="G111" s="94"/>
      <c r="H111" s="94"/>
      <c r="I111" s="94"/>
    </row>
    <row r="112" spans="6:9" s="90" customFormat="1" x14ac:dyDescent="0.25">
      <c r="F112" s="94"/>
      <c r="G112" s="94"/>
      <c r="H112" s="94"/>
      <c r="I112" s="94"/>
    </row>
    <row r="113" spans="6:9" s="90" customFormat="1" x14ac:dyDescent="0.25">
      <c r="F113" s="94"/>
      <c r="G113" s="94"/>
      <c r="H113" s="94"/>
      <c r="I113" s="94"/>
    </row>
    <row r="114" spans="6:9" s="90" customFormat="1" x14ac:dyDescent="0.25">
      <c r="F114" s="94"/>
      <c r="G114" s="94"/>
      <c r="H114" s="94"/>
      <c r="I114" s="94"/>
    </row>
    <row r="115" spans="6:9" s="90" customFormat="1" x14ac:dyDescent="0.25">
      <c r="F115" s="94"/>
      <c r="G115" s="94"/>
      <c r="H115" s="94"/>
      <c r="I115" s="94"/>
    </row>
    <row r="116" spans="6:9" s="90" customFormat="1" x14ac:dyDescent="0.25">
      <c r="F116" s="94"/>
      <c r="G116" s="94"/>
      <c r="H116" s="94"/>
      <c r="I116" s="94"/>
    </row>
    <row r="117" spans="6:9" s="90" customFormat="1" x14ac:dyDescent="0.25">
      <c r="F117" s="94"/>
      <c r="G117" s="94"/>
      <c r="H117" s="94"/>
      <c r="I117" s="94"/>
    </row>
    <row r="118" spans="6:9" s="90" customFormat="1" x14ac:dyDescent="0.25">
      <c r="F118" s="94"/>
      <c r="G118" s="94"/>
      <c r="H118" s="94"/>
      <c r="I118" s="94"/>
    </row>
    <row r="119" spans="6:9" s="90" customFormat="1" x14ac:dyDescent="0.25">
      <c r="F119" s="94"/>
      <c r="G119" s="94"/>
      <c r="H119" s="94"/>
      <c r="I119" s="94"/>
    </row>
  </sheetData>
  <autoFilter ref="B4:K60">
    <filterColumn colId="1">
      <filters>
        <filter val="Fri"/>
        <filter val="Sat"/>
        <filter val="Sun"/>
      </filters>
    </filterColumn>
  </autoFilter>
  <mergeCells count="1">
    <mergeCell ref="L4:M4"/>
  </mergeCells>
  <conditionalFormatting sqref="L5:M5 A5:A60">
    <cfRule type="cellIs" dxfId="7" priority="4" operator="equal">
      <formula>1</formula>
    </cfRule>
  </conditionalFormatting>
  <conditionalFormatting sqref="L5:M5">
    <cfRule type="cellIs" dxfId="6" priority="3" operator="equal">
      <formula>1</formula>
    </cfRule>
  </conditionalFormatting>
  <conditionalFormatting sqref="L6:M60">
    <cfRule type="cellIs" dxfId="5" priority="2" operator="equal">
      <formula>1</formula>
    </cfRule>
  </conditionalFormatting>
  <conditionalFormatting sqref="L6:M60">
    <cfRule type="cellIs" dxfId="4" priority="1" operator="equal">
      <formula>1</formula>
    </cfRule>
  </conditionalFormatting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>
          <x14:formula1>
            <xm:f>'2019 Mos Teams'!$D$23:$D$28</xm:f>
          </x14:formula1>
          <xm:sqref>J1:J4 J61:J1048576</xm:sqref>
        </x14:dataValidation>
        <x14:dataValidation type="list" allowBlank="1" showInputMessage="1" showErrorMessage="1">
          <x14:formula1>
            <xm:f>'2019 Mos Teams'!$B$3:$B$19</xm:f>
          </x14:formula1>
          <xm:sqref>H61:H1048576 F1:F4 H1:H4 F61:F1048576</xm:sqref>
        </x14:dataValidation>
        <x14:dataValidation type="list" allowBlank="1" showInputMessage="1" showErrorMessage="1">
          <x14:formula1>
            <xm:f>'2019 PW A Teams'!$F$2:$F$9</xm:f>
          </x14:formula1>
          <xm:sqref>I2</xm:sqref>
        </x14:dataValidation>
        <x14:dataValidation type="list" allowBlank="1" showInputMessage="1" showErrorMessage="1">
          <x14:formula1>
            <xm:f>'2019 PW A Teams'!$B$2:$B$9</xm:f>
          </x14:formula1>
          <xm:sqref>F5:F60 H5:H60</xm:sqref>
        </x14:dataValidation>
        <x14:dataValidation type="list" allowBlank="1" showInputMessage="1" showErrorMessage="1">
          <x14:formula1>
            <xm:f>'2019 PW A Teams'!$D$13:$D$14</xm:f>
          </x14:formula1>
          <xm:sqref>J5:J60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5U Rally Cap Teams</vt:lpstr>
      <vt:lpstr>2019 5U G</vt:lpstr>
      <vt:lpstr>2019 5U SE</vt:lpstr>
      <vt:lpstr>2019 5U Teams</vt:lpstr>
      <vt:lpstr>2019 7U G</vt:lpstr>
      <vt:lpstr>2019 7U G SE</vt:lpstr>
      <vt:lpstr>2019 7U Teams</vt:lpstr>
      <vt:lpstr>2019 PW A P</vt:lpstr>
      <vt:lpstr>2019 PW A G</vt:lpstr>
      <vt:lpstr>2019 PW A G Ggle</vt:lpstr>
      <vt:lpstr>2019 PW A P SE</vt:lpstr>
      <vt:lpstr>2019 PW A G SE</vt:lpstr>
      <vt:lpstr>2019 PW A P Tsnap</vt:lpstr>
      <vt:lpstr>2019 PW A G Tsnap</vt:lpstr>
      <vt:lpstr>2019 PW A Teams</vt:lpstr>
      <vt:lpstr>2019 PW A Assignr</vt:lpstr>
      <vt:lpstr>2019 Tad Y1 P</vt:lpstr>
      <vt:lpstr>2019 Tad Y1 G</vt:lpstr>
      <vt:lpstr>2019 Tad Y1 P SE</vt:lpstr>
      <vt:lpstr>2019 Tad Y2 P SE</vt:lpstr>
      <vt:lpstr>2019 Tad Y1 G SE</vt:lpstr>
      <vt:lpstr>2019 Tad Y2 G SE</vt:lpstr>
      <vt:lpstr>2019 Tad Y1 P Tsnap</vt:lpstr>
      <vt:lpstr>2019 Tad Y1 G Tsnap</vt:lpstr>
      <vt:lpstr>2019 Tad Y2 P</vt:lpstr>
      <vt:lpstr>2019 Tad Y2 G</vt:lpstr>
      <vt:lpstr>2019 Tad Y2 P Tsnap</vt:lpstr>
      <vt:lpstr>2019 Tad Y2 G Tsnap</vt:lpstr>
      <vt:lpstr>2019 Tad Teams</vt:lpstr>
      <vt:lpstr>2019 Mos P</vt:lpstr>
      <vt:lpstr>2019 Mos G</vt:lpstr>
      <vt:lpstr>2019 Mos P SE</vt:lpstr>
      <vt:lpstr>2019 Mos G SE</vt:lpstr>
      <vt:lpstr>2019 Mos P Tsnap</vt:lpstr>
      <vt:lpstr>2019 Mos G Tsnap</vt:lpstr>
      <vt:lpstr>2019 Mos G Assignr</vt:lpstr>
      <vt:lpstr>2019 Mos Teams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 Richter</dc:creator>
  <cp:lastModifiedBy>Wayne Richter</cp:lastModifiedBy>
  <dcterms:created xsi:type="dcterms:W3CDTF">2018-03-13T21:14:22Z</dcterms:created>
  <dcterms:modified xsi:type="dcterms:W3CDTF">2019-04-05T19:36:22Z</dcterms:modified>
</cp:coreProperties>
</file>